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DCF/"/>
    </mc:Choice>
  </mc:AlternateContent>
  <xr:revisionPtr revIDLastSave="0" documentId="13_ncr:1_{7DFBB62C-7935-CC4B-8B56-C97485DFD9E8}" xr6:coauthVersionLast="36" xr6:coauthVersionMax="36" xr10:uidLastSave="{00000000-0000-0000-0000-000000000000}"/>
  <bookViews>
    <workbookView xWindow="2200" yWindow="500" windowWidth="25520" windowHeight="17500" activeTab="8" xr2:uid="{00000000-000D-0000-FFFF-FFFF00000000}"/>
  </bookViews>
  <sheets>
    <sheet name="10 mlh" sheetId="1" r:id="rId1"/>
    <sheet name="8mLh" sheetId="11" r:id="rId2"/>
    <sheet name="10 mLh 2" sheetId="2" r:id="rId3"/>
    <sheet name="8 mLh 2" sheetId="5" r:id="rId4"/>
    <sheet name="6 mLh" sheetId="9" r:id="rId5"/>
    <sheet name="4mLh" sheetId="8" r:id="rId6"/>
    <sheet name="2mLh" sheetId="12" r:id="rId7"/>
    <sheet name="1 mLh" sheetId="17" r:id="rId8"/>
    <sheet name="Summary" sheetId="10" r:id="rId9"/>
  </sheets>
  <calcPr calcId="18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5" l="1"/>
  <c r="M7" i="5" l="1"/>
  <c r="G6" i="10"/>
  <c r="F6" i="10"/>
  <c r="N4" i="17" l="1"/>
  <c r="N5" i="17"/>
  <c r="N6" i="17"/>
  <c r="N7" i="17"/>
  <c r="N8" i="17"/>
  <c r="N9" i="17"/>
  <c r="N10" i="17"/>
  <c r="N11" i="17"/>
  <c r="N12" i="17"/>
  <c r="N13" i="17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3" i="12"/>
  <c r="M4" i="8"/>
  <c r="M5" i="8"/>
  <c r="M6" i="8"/>
  <c r="M7" i="8"/>
  <c r="M8" i="8"/>
  <c r="M9" i="8"/>
  <c r="M10" i="8"/>
  <c r="M11" i="8"/>
  <c r="M12" i="8"/>
  <c r="M13" i="8"/>
  <c r="M14" i="8"/>
  <c r="M15" i="8"/>
  <c r="M3" i="8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3" i="9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4" i="5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3" i="2"/>
  <c r="J10" i="1" l="1"/>
  <c r="L10" i="1"/>
  <c r="G17" i="10" l="1"/>
  <c r="M3" i="1"/>
  <c r="G8" i="10"/>
  <c r="F8" i="10"/>
  <c r="K5" i="17"/>
  <c r="K6" i="17"/>
  <c r="K7" i="17"/>
  <c r="K8" i="17"/>
  <c r="K9" i="17"/>
  <c r="K10" i="17"/>
  <c r="K11" i="17"/>
  <c r="K12" i="17"/>
  <c r="K13" i="17"/>
  <c r="K4" i="17"/>
  <c r="B18" i="10"/>
  <c r="B17" i="10"/>
  <c r="B16" i="10"/>
  <c r="B15" i="10"/>
  <c r="C15" i="10" s="1"/>
  <c r="E17" i="10"/>
  <c r="E16" i="10"/>
  <c r="E15" i="10"/>
  <c r="J18" i="17"/>
  <c r="I18" i="17"/>
  <c r="H20" i="17"/>
  <c r="H19" i="17"/>
  <c r="H18" i="17"/>
  <c r="L13" i="17"/>
  <c r="L12" i="17"/>
  <c r="L11" i="17"/>
  <c r="L10" i="17"/>
  <c r="L9" i="17"/>
  <c r="L8" i="17"/>
  <c r="L7" i="17"/>
  <c r="L6" i="17"/>
  <c r="L5" i="17"/>
  <c r="L4" i="17"/>
  <c r="J13" i="17"/>
  <c r="D15" i="10" l="1"/>
  <c r="F15" i="10"/>
  <c r="G15" i="10"/>
  <c r="G7" i="10"/>
  <c r="K21" i="12"/>
  <c r="K20" i="12"/>
  <c r="K23" i="12"/>
  <c r="K22" i="12"/>
  <c r="K19" i="12"/>
  <c r="K18" i="12"/>
  <c r="K17" i="12"/>
  <c r="K16" i="12"/>
  <c r="K15" i="12"/>
  <c r="K14" i="12"/>
  <c r="K13" i="12"/>
  <c r="K12" i="12"/>
  <c r="K11" i="12"/>
  <c r="K10" i="12"/>
  <c r="K9" i="12"/>
  <c r="K8" i="12"/>
  <c r="K7" i="12"/>
  <c r="K6" i="12"/>
  <c r="K5" i="12"/>
  <c r="K4" i="12"/>
  <c r="K3" i="12"/>
  <c r="M1" i="5" l="1"/>
  <c r="L1" i="12"/>
  <c r="L1" i="8"/>
  <c r="M1" i="9"/>
  <c r="M2" i="17"/>
  <c r="J6" i="10"/>
  <c r="J5" i="10"/>
  <c r="J4" i="10"/>
  <c r="J3" i="10"/>
  <c r="M6" i="17" l="1"/>
  <c r="M10" i="17"/>
  <c r="M7" i="17"/>
  <c r="M11" i="17"/>
  <c r="M8" i="17"/>
  <c r="M12" i="17"/>
  <c r="M5" i="17"/>
  <c r="M9" i="17"/>
  <c r="M13" i="17"/>
  <c r="M4" i="17"/>
  <c r="M5" i="5"/>
  <c r="M17" i="9"/>
  <c r="M6" i="9"/>
  <c r="M16" i="9"/>
  <c r="M5" i="9"/>
  <c r="M15" i="9"/>
  <c r="M4" i="9"/>
  <c r="M7" i="9"/>
  <c r="M6" i="5"/>
  <c r="M13" i="5"/>
  <c r="M12" i="5"/>
  <c r="M8" i="5"/>
  <c r="M14" i="5"/>
  <c r="K1" i="1"/>
  <c r="J6" i="11"/>
  <c r="J5" i="11"/>
  <c r="J4" i="11"/>
  <c r="J3" i="11"/>
  <c r="L4" i="12" l="1"/>
  <c r="L6" i="12"/>
  <c r="L14" i="12"/>
  <c r="L23" i="12"/>
  <c r="L13" i="12"/>
  <c r="L7" i="12"/>
  <c r="L19" i="12"/>
  <c r="L12" i="12"/>
  <c r="L22" i="12"/>
  <c r="L11" i="12"/>
  <c r="L20" i="12"/>
  <c r="L18" i="12"/>
  <c r="L17" i="12"/>
  <c r="F7" i="10" s="1"/>
  <c r="L10" i="12"/>
  <c r="L21" i="12"/>
  <c r="L9" i="12"/>
  <c r="L16" i="12"/>
  <c r="L15" i="12"/>
  <c r="L8" i="12"/>
  <c r="L5" i="12"/>
  <c r="L3" i="12"/>
  <c r="K1" i="11"/>
  <c r="K4" i="11" s="1"/>
  <c r="B4" i="10" s="1"/>
  <c r="K5" i="11"/>
  <c r="K6" i="11" l="1"/>
  <c r="K3" i="11"/>
  <c r="G5" i="10" l="1"/>
  <c r="G4" i="10"/>
  <c r="G3" i="10"/>
  <c r="K15" i="8"/>
  <c r="K14" i="8"/>
  <c r="K13" i="8"/>
  <c r="K12" i="8"/>
  <c r="K11" i="8"/>
  <c r="K10" i="8"/>
  <c r="L10" i="8" s="1"/>
  <c r="K9" i="8"/>
  <c r="K8" i="8"/>
  <c r="K7" i="8"/>
  <c r="K6" i="8"/>
  <c r="K5" i="8"/>
  <c r="K4" i="8"/>
  <c r="L16" i="9"/>
  <c r="L18" i="9"/>
  <c r="L17" i="9"/>
  <c r="L15" i="9"/>
  <c r="L14" i="9"/>
  <c r="L13" i="9"/>
  <c r="L12" i="9"/>
  <c r="L11" i="9"/>
  <c r="L10" i="9"/>
  <c r="L9" i="9"/>
  <c r="L8" i="9"/>
  <c r="L7" i="9"/>
  <c r="L6" i="9"/>
  <c r="L5" i="9"/>
  <c r="L4" i="9"/>
  <c r="L3" i="9"/>
  <c r="K3" i="8"/>
  <c r="J26" i="5"/>
  <c r="K26" i="5" s="1"/>
  <c r="J25" i="5"/>
  <c r="K25" i="5" s="1"/>
  <c r="J24" i="5"/>
  <c r="K24" i="5" s="1"/>
  <c r="J23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K18" i="2"/>
  <c r="K19" i="2"/>
  <c r="J19" i="2"/>
  <c r="J18" i="2"/>
  <c r="J17" i="2"/>
  <c r="K17" i="2" s="1"/>
  <c r="J16" i="2"/>
  <c r="K16" i="2" s="1"/>
  <c r="J15" i="2"/>
  <c r="K15" i="2" s="1"/>
  <c r="F3" i="10" s="1"/>
  <c r="J14" i="2"/>
  <c r="J13" i="2"/>
  <c r="J12" i="2"/>
  <c r="J11" i="2"/>
  <c r="J10" i="2"/>
  <c r="J9" i="2"/>
  <c r="J8" i="2"/>
  <c r="J7" i="2"/>
  <c r="J6" i="2"/>
  <c r="J5" i="2"/>
  <c r="J4" i="2"/>
  <c r="J3" i="2"/>
  <c r="K1" i="2"/>
  <c r="K23" i="5" l="1"/>
  <c r="L14" i="8"/>
  <c r="L12" i="8"/>
  <c r="L4" i="8"/>
  <c r="L13" i="8"/>
  <c r="L11" i="8"/>
  <c r="L3" i="8"/>
  <c r="L15" i="8"/>
  <c r="K7" i="2"/>
  <c r="K10" i="2"/>
  <c r="K3" i="2"/>
  <c r="L7" i="8"/>
  <c r="L6" i="8"/>
  <c r="L8" i="8"/>
  <c r="L5" i="8"/>
  <c r="L9" i="8"/>
  <c r="K13" i="2"/>
  <c r="K6" i="2"/>
  <c r="K11" i="2"/>
  <c r="K8" i="2"/>
  <c r="K4" i="2"/>
  <c r="K14" i="2"/>
  <c r="K12" i="2"/>
  <c r="K9" i="2"/>
  <c r="K5" i="2"/>
  <c r="J3" i="1" l="1"/>
  <c r="M10" i="5" l="1"/>
  <c r="M11" i="5"/>
  <c r="M17" i="5"/>
  <c r="F4" i="10"/>
  <c r="M15" i="5"/>
  <c r="M9" i="5"/>
  <c r="M16" i="5"/>
  <c r="M4" i="5"/>
  <c r="M18" i="5"/>
  <c r="M14" i="9"/>
  <c r="M9" i="9"/>
  <c r="M11" i="9"/>
  <c r="F5" i="10" s="1"/>
  <c r="M18" i="9"/>
  <c r="M8" i="9"/>
  <c r="M13" i="9"/>
  <c r="M3" i="9"/>
  <c r="M12" i="9"/>
  <c r="M10" i="9"/>
  <c r="F12" i="1"/>
  <c r="L13" i="1" l="1"/>
  <c r="L12" i="1"/>
  <c r="L11" i="1"/>
  <c r="L9" i="1"/>
  <c r="L8" i="1"/>
  <c r="L7" i="1"/>
  <c r="L6" i="1"/>
  <c r="L5" i="1"/>
  <c r="L4" i="1"/>
  <c r="J4" i="1"/>
  <c r="L3" i="1"/>
  <c r="F102" i="1"/>
  <c r="F93" i="1"/>
  <c r="F75" i="1"/>
  <c r="F111" i="1"/>
  <c r="F84" i="1"/>
  <c r="F66" i="1"/>
  <c r="F57" i="1"/>
  <c r="F48" i="1"/>
  <c r="F114" i="1" s="1"/>
  <c r="F39" i="1"/>
  <c r="F30" i="1"/>
  <c r="F21" i="1"/>
  <c r="M4" i="1" l="1"/>
  <c r="M5" i="1"/>
  <c r="M13" i="1"/>
  <c r="J13" i="1"/>
  <c r="J12" i="1"/>
  <c r="M12" i="1" s="1"/>
  <c r="J11" i="1"/>
  <c r="M11" i="1" s="1"/>
  <c r="M10" i="1"/>
  <c r="J9" i="1"/>
  <c r="K9" i="1" s="1"/>
  <c r="J8" i="1"/>
  <c r="M8" i="1" s="1"/>
  <c r="J7" i="1"/>
  <c r="K7" i="1" s="1"/>
  <c r="J6" i="1"/>
  <c r="K6" i="1" s="1"/>
  <c r="J5" i="1"/>
  <c r="K4" i="1"/>
  <c r="K3" i="1"/>
  <c r="K12" i="1"/>
  <c r="M7" i="1" l="1"/>
  <c r="M9" i="1"/>
  <c r="M6" i="1"/>
  <c r="K10" i="1"/>
  <c r="B3" i="10" s="1"/>
  <c r="K11" i="1"/>
  <c r="K13" i="1"/>
  <c r="K8" i="1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  <author>Heredia, Shuyana</author>
  </authors>
  <commentList>
    <comment ref="F1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abs(measurment 1- measurment 2)</t>
        </r>
      </text>
    </comment>
    <comment ref="J2" authorId="0" shapeId="0" xr:uid="{00000000-0006-0000-0000-000002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average of the 2 measurments.</t>
        </r>
      </text>
    </comment>
    <comment ref="I6" authorId="1" shapeId="0" xr:uid="{00000000-0006-0000-0000-000003000000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what is the real time???
</t>
        </r>
      </text>
    </comment>
    <comment ref="H13" authorId="1" shapeId="0" xr:uid="{00000000-0006-0000-0000-000004000000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what happened between this and 17:17 when you start with 1 mL/h???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Heredia, Shuyana</author>
  </authors>
  <commentList>
    <comment ref="I6" authorId="0" shapeId="0" xr:uid="{00000000-0006-0000-0200-000001000000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what is the real time???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K3" authorId="0" shapeId="0" xr:uid="{00000000-0006-0000-04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time 0 with 10 mL/h</t>
        </r>
      </text>
    </comment>
    <comment ref="K18" authorId="0" shapeId="0" xr:uid="{00000000-0006-0000-0400-000002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From the other side because the sample was prepared a different day.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J4" authorId="0" shapeId="0" xr:uid="{4A450ABB-E311-5F47-BE4E-78507B91E132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sharedStrings.xml><?xml version="1.0" encoding="utf-8"?>
<sst xmlns="http://schemas.openxmlformats.org/spreadsheetml/2006/main" count="1812" uniqueCount="177">
  <si>
    <t>Report date</t>
  </si>
  <si>
    <t>Clientname</t>
  </si>
  <si>
    <t>SHER</t>
  </si>
  <si>
    <t>Projectnumber</t>
  </si>
  <si>
    <t>N006.01</t>
  </si>
  <si>
    <t>Projectname</t>
  </si>
  <si>
    <t>Sample date</t>
  </si>
  <si>
    <t>Sample description</t>
  </si>
  <si>
    <t>Matrix</t>
  </si>
  <si>
    <t>Water</t>
  </si>
  <si>
    <t>Sample ID</t>
  </si>
  <si>
    <t>W00031644001</t>
  </si>
  <si>
    <t>Test</t>
  </si>
  <si>
    <t>Parameter</t>
  </si>
  <si>
    <t>Result</t>
  </si>
  <si>
    <t>Units</t>
  </si>
  <si>
    <t>Diclofenac</t>
  </si>
  <si>
    <t>µg/L</t>
  </si>
  <si>
    <t>W00031644002</t>
  </si>
  <si>
    <t>W00031644003</t>
  </si>
  <si>
    <t>W00031644004</t>
  </si>
  <si>
    <t>W00031644005</t>
  </si>
  <si>
    <t>W00031644006</t>
  </si>
  <si>
    <t>W00031644007</t>
  </si>
  <si>
    <t>W00031644008</t>
  </si>
  <si>
    <t>W00031644009</t>
  </si>
  <si>
    <t>W00031644010</t>
  </si>
  <si>
    <t>W00031644011</t>
  </si>
  <si>
    <t>W00031644012</t>
  </si>
  <si>
    <t>time</t>
  </si>
  <si>
    <t>t (min)</t>
  </si>
  <si>
    <t>Cn</t>
  </si>
  <si>
    <t>Comments</t>
  </si>
  <si>
    <t>mother sol.</t>
  </si>
  <si>
    <t>S30 - 10:45</t>
  </si>
  <si>
    <t>#</t>
  </si>
  <si>
    <t>ug/L</t>
  </si>
  <si>
    <t>average=</t>
  </si>
  <si>
    <t>σ</t>
  </si>
  <si>
    <t>LCMS differece</t>
  </si>
  <si>
    <t>RSD</t>
  </si>
  <si>
    <t>W00031758001</t>
  </si>
  <si>
    <t>W00031758002</t>
  </si>
  <si>
    <t>W00031758003</t>
  </si>
  <si>
    <t>W00031758004</t>
  </si>
  <si>
    <t>W00031758005</t>
  </si>
  <si>
    <t>W00031758006</t>
  </si>
  <si>
    <t>W00031758007</t>
  </si>
  <si>
    <t>W00031758008</t>
  </si>
  <si>
    <t>W00031758009</t>
  </si>
  <si>
    <t>W00031758010</t>
  </si>
  <si>
    <t>W00031758011</t>
  </si>
  <si>
    <t>W00031758012</t>
  </si>
  <si>
    <t>W00031758013</t>
  </si>
  <si>
    <t>W00031758014</t>
  </si>
  <si>
    <t>W00031758015</t>
  </si>
  <si>
    <t>W00031758016</t>
  </si>
  <si>
    <t>W00031758017</t>
  </si>
  <si>
    <t>UV</t>
  </si>
  <si>
    <t>Off</t>
  </si>
  <si>
    <t>On</t>
  </si>
  <si>
    <t>W00031770001</t>
  </si>
  <si>
    <t>W00031770002</t>
  </si>
  <si>
    <t>W00031770003</t>
  </si>
  <si>
    <t>W00031770004</t>
  </si>
  <si>
    <t>W00031770005</t>
  </si>
  <si>
    <t>W00031770006</t>
  </si>
  <si>
    <t>W00031770007</t>
  </si>
  <si>
    <t>W00031770008</t>
  </si>
  <si>
    <t>W00031770009</t>
  </si>
  <si>
    <t>W00031770010</t>
  </si>
  <si>
    <t>W00031770011</t>
  </si>
  <si>
    <t>W00031770012</t>
  </si>
  <si>
    <t>W00031770013</t>
  </si>
  <si>
    <t>W00031770014</t>
  </si>
  <si>
    <t>W00031770015</t>
  </si>
  <si>
    <t>W00031770016</t>
  </si>
  <si>
    <t>W00031770017</t>
  </si>
  <si>
    <t>W00031770018</t>
  </si>
  <si>
    <t>W00031770019</t>
  </si>
  <si>
    <t>F (mL/h)</t>
  </si>
  <si>
    <t>-</t>
  </si>
  <si>
    <t>New mother sol</t>
  </si>
  <si>
    <t>DF</t>
  </si>
  <si>
    <t>C (mg/L)</t>
  </si>
  <si>
    <r>
      <t xml:space="preserve">C </t>
    </r>
    <r>
      <rPr>
        <b/>
        <sz val="8"/>
        <color theme="1"/>
        <rFont val="Calibri (Body)_x0000_"/>
      </rPr>
      <t xml:space="preserve">sample </t>
    </r>
    <r>
      <rPr>
        <b/>
        <sz val="11"/>
        <color theme="1"/>
        <rFont val="Calibri"/>
        <family val="2"/>
        <scheme val="minor"/>
      </rPr>
      <t>(ug/L)</t>
    </r>
  </si>
  <si>
    <t>W00031787001</t>
  </si>
  <si>
    <t>W00031787002</t>
  </si>
  <si>
    <t>W00031787003</t>
  </si>
  <si>
    <t>W00031787004</t>
  </si>
  <si>
    <t>W00031787005</t>
  </si>
  <si>
    <t>W00031787006</t>
  </si>
  <si>
    <t>W00031787007</t>
  </si>
  <si>
    <t>W00031787008</t>
  </si>
  <si>
    <t>W00031787009</t>
  </si>
  <si>
    <t>W00031787010</t>
  </si>
  <si>
    <t>W00031787011</t>
  </si>
  <si>
    <t>W00031787012</t>
  </si>
  <si>
    <t>W00031787013</t>
  </si>
  <si>
    <t>W00031787014</t>
  </si>
  <si>
    <t>W00031782001</t>
  </si>
  <si>
    <t>W00031782002</t>
  </si>
  <si>
    <t>W00031782003</t>
  </si>
  <si>
    <t>W00031782004</t>
  </si>
  <si>
    <t>W00031782005</t>
  </si>
  <si>
    <t>W00031782006</t>
  </si>
  <si>
    <t>W00031782007</t>
  </si>
  <si>
    <t>W00031782008</t>
  </si>
  <si>
    <t>W00031782009</t>
  </si>
  <si>
    <t>W00031782010</t>
  </si>
  <si>
    <t>W00031782011</t>
  </si>
  <si>
    <t>W00031782012</t>
  </si>
  <si>
    <t>W00031782013</t>
  </si>
  <si>
    <t>W00031782014</t>
  </si>
  <si>
    <t>W00031782015</t>
  </si>
  <si>
    <t>t to eq.</t>
  </si>
  <si>
    <t>Exp. N4</t>
  </si>
  <si>
    <t>avg</t>
  </si>
  <si>
    <t>.500 ml in 50</t>
  </si>
  <si>
    <t>.250mL in 50</t>
  </si>
  <si>
    <t>.125mL in 50</t>
  </si>
  <si>
    <t>samples</t>
  </si>
  <si>
    <t>P</t>
  </si>
  <si>
    <t>E30</t>
  </si>
  <si>
    <t>W00031750001</t>
  </si>
  <si>
    <t>E60</t>
  </si>
  <si>
    <t>W00031750002</t>
  </si>
  <si>
    <t>E90</t>
  </si>
  <si>
    <t>W00031750003</t>
  </si>
  <si>
    <t>E120</t>
  </si>
  <si>
    <t>W00031750004</t>
  </si>
  <si>
    <t>W00031822022</t>
  </si>
  <si>
    <t>W00031822021</t>
  </si>
  <si>
    <t>W00031822020</t>
  </si>
  <si>
    <t>W00031822019</t>
  </si>
  <si>
    <t>W00031822018</t>
  </si>
  <si>
    <t>W00031822017</t>
  </si>
  <si>
    <t>W00031822016</t>
  </si>
  <si>
    <t>W00031822015</t>
  </si>
  <si>
    <t>W00031822014</t>
  </si>
  <si>
    <t>W00031822013</t>
  </si>
  <si>
    <t>W00031822012</t>
  </si>
  <si>
    <t>W00031822011</t>
  </si>
  <si>
    <t>W00031822010</t>
  </si>
  <si>
    <t>W00031822009</t>
  </si>
  <si>
    <t>W00031822008</t>
  </si>
  <si>
    <t>W00031822007</t>
  </si>
  <si>
    <t>W00031822006</t>
  </si>
  <si>
    <t>W00031822005</t>
  </si>
  <si>
    <t>W00031822004</t>
  </si>
  <si>
    <t>W00031822003</t>
  </si>
  <si>
    <t>W00031822002</t>
  </si>
  <si>
    <t>W00031822001</t>
  </si>
  <si>
    <r>
      <t>C</t>
    </r>
    <r>
      <rPr>
        <b/>
        <sz val="8"/>
        <color theme="1"/>
        <rFont val="Calibri"/>
        <family val="2"/>
        <scheme val="minor"/>
      </rPr>
      <t>out</t>
    </r>
    <r>
      <rPr>
        <b/>
        <sz val="11"/>
        <color theme="1"/>
        <rFont val="Calibri"/>
        <family val="2"/>
        <scheme val="minor"/>
      </rPr>
      <t xml:space="preserve"> (ug/L)</t>
    </r>
  </si>
  <si>
    <r>
      <t>C</t>
    </r>
    <r>
      <rPr>
        <b/>
        <sz val="8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(ug/L)=</t>
    </r>
  </si>
  <si>
    <t>First measurment of next day experiment</t>
  </si>
  <si>
    <t>W00031829012</t>
  </si>
  <si>
    <t>W00031829011</t>
  </si>
  <si>
    <t>W00031829010</t>
  </si>
  <si>
    <t>W00031829009</t>
  </si>
  <si>
    <t>W00031829008</t>
  </si>
  <si>
    <t>W00031829007</t>
  </si>
  <si>
    <t>W00031829006</t>
  </si>
  <si>
    <t>W00031829005</t>
  </si>
  <si>
    <t>W00031829004</t>
  </si>
  <si>
    <t>W00031829003</t>
  </si>
  <si>
    <t>W00031829002</t>
  </si>
  <si>
    <t>W00031829001</t>
  </si>
  <si>
    <t>New solution</t>
  </si>
  <si>
    <t>aver</t>
  </si>
  <si>
    <t xml:space="preserve">Mother solution </t>
  </si>
  <si>
    <t>sheet 1 mL/h</t>
  </si>
  <si>
    <t>sheet 8 mL/h 2</t>
  </si>
  <si>
    <t>Dilution</t>
  </si>
  <si>
    <t>RTD</t>
  </si>
  <si>
    <t>V (mL)</t>
  </si>
  <si>
    <t>t (h)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</si>
</sst>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Calibri (Body)_x0000_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1" fillId="0" borderId="0" xfId="0" applyFont="1"/>
    <xf numFmtId="20" fontId="0" fillId="0" borderId="0" xfId="0" applyNumberFormat="1"/>
    <xf numFmtId="0" fontId="0" fillId="0" borderId="1" xfId="0" applyBorder="1"/>
    <xf numFmtId="0" fontId="0" fillId="0" borderId="0" xfId="0" applyFill="1" applyBorder="1"/>
    <xf numFmtId="20" fontId="0" fillId="0" borderId="1" xfId="0" applyNumberFormat="1" applyBorder="1"/>
    <xf numFmtId="2" fontId="0" fillId="0" borderId="0" xfId="0" applyNumberFormat="1"/>
    <xf numFmtId="2" fontId="0" fillId="0" borderId="1" xfId="0" applyNumberFormat="1" applyBorder="1"/>
    <xf numFmtId="164" fontId="0" fillId="0" borderId="0" xfId="0" applyNumberFormat="1"/>
    <xf numFmtId="164" fontId="0" fillId="0" borderId="2" xfId="0" applyNumberFormat="1" applyBorder="1"/>
    <xf numFmtId="0" fontId="1" fillId="0" borderId="0" xfId="0" applyFont="1" applyAlignment="1">
      <alignment horizontal="right"/>
    </xf>
    <xf numFmtId="165" fontId="0" fillId="0" borderId="0" xfId="1" applyNumberFormat="1" applyFont="1"/>
    <xf numFmtId="0" fontId="1" fillId="0" borderId="0" xfId="0" applyFont="1" applyBorder="1"/>
    <xf numFmtId="164" fontId="0" fillId="0" borderId="0" xfId="0" applyNumberFormat="1" applyBorder="1"/>
    <xf numFmtId="165" fontId="0" fillId="0" borderId="0" xfId="1" applyNumberFormat="1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2" applyFont="1" applyFill="1"/>
    <xf numFmtId="0" fontId="6" fillId="0" borderId="0" xfId="0" applyFont="1" applyFill="1"/>
    <xf numFmtId="0" fontId="8" fillId="0" borderId="0" xfId="0" applyFont="1"/>
    <xf numFmtId="166" fontId="0" fillId="0" borderId="0" xfId="0" applyNumberFormat="1"/>
    <xf numFmtId="2" fontId="10" fillId="0" borderId="0" xfId="0" applyNumberFormat="1" applyFont="1"/>
    <xf numFmtId="166" fontId="10" fillId="0" borderId="0" xfId="0" applyNumberFormat="1" applyFont="1"/>
    <xf numFmtId="0" fontId="0" fillId="0" borderId="0" xfId="0" applyFill="1"/>
    <xf numFmtId="2" fontId="0" fillId="0" borderId="0" xfId="0" applyNumberFormat="1" applyFill="1"/>
    <xf numFmtId="0" fontId="0" fillId="0" borderId="0" xfId="0" applyAlignment="1">
      <alignment horizontal="right" vertical="center"/>
    </xf>
    <xf numFmtId="0" fontId="0" fillId="0" borderId="0" xfId="0" applyNumberFormat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0" xfId="0" applyNumberFormat="1"/>
    <xf numFmtId="0" fontId="0" fillId="0" borderId="4" xfId="0" applyBorder="1"/>
    <xf numFmtId="0" fontId="0" fillId="0" borderId="5" xfId="0" applyBorder="1"/>
    <xf numFmtId="1" fontId="8" fillId="0" borderId="6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8" xfId="0" applyBorder="1"/>
    <xf numFmtId="164" fontId="0" fillId="0" borderId="6" xfId="0" applyNumberFormat="1" applyBorder="1"/>
    <xf numFmtId="0" fontId="1" fillId="0" borderId="6" xfId="0" applyFont="1" applyBorder="1"/>
    <xf numFmtId="0" fontId="1" fillId="0" borderId="5" xfId="0" applyFont="1" applyBorder="1"/>
    <xf numFmtId="14" fontId="0" fillId="0" borderId="3" xfId="0" applyNumberFormat="1" applyBorder="1"/>
    <xf numFmtId="0" fontId="0" fillId="0" borderId="9" xfId="0" applyBorder="1"/>
    <xf numFmtId="0" fontId="1" fillId="0" borderId="0" xfId="0" applyFont="1" applyBorder="1" applyAlignment="1"/>
    <xf numFmtId="1" fontId="0" fillId="2" borderId="0" xfId="0" applyNumberFormat="1" applyFill="1" applyBorder="1"/>
    <xf numFmtId="0" fontId="0" fillId="0" borderId="1" xfId="0" applyBorder="1" applyAlignment="1">
      <alignment horizontal="right" vertical="center"/>
    </xf>
    <xf numFmtId="9" fontId="0" fillId="0" borderId="6" xfId="1" applyFont="1" applyBorder="1"/>
    <xf numFmtId="0" fontId="1" fillId="3" borderId="0" xfId="0" applyFont="1" applyFill="1"/>
    <xf numFmtId="1" fontId="0" fillId="0" borderId="1" xfId="0" applyNumberFormat="1" applyBorder="1"/>
    <xf numFmtId="1" fontId="0" fillId="0" borderId="0" xfId="0" applyNumberFormat="1" applyBorder="1"/>
    <xf numFmtId="2" fontId="0" fillId="4" borderId="0" xfId="0" applyNumberFormat="1" applyFill="1"/>
    <xf numFmtId="2" fontId="0" fillId="4" borderId="0" xfId="0" applyNumberFormat="1" applyFill="1" applyBorder="1"/>
    <xf numFmtId="2" fontId="0" fillId="0" borderId="0" xfId="0" applyNumberFormat="1" applyFill="1" applyBorder="1"/>
    <xf numFmtId="0" fontId="1" fillId="2" borderId="3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2" xfId="0" applyFont="1" applyBorder="1"/>
    <xf numFmtId="0" fontId="9" fillId="0" borderId="2" xfId="0" applyFont="1" applyBorder="1"/>
  </cellXfs>
  <cellStyles count="3">
    <cellStyle name="Normal" xfId="0" builtinId="0"/>
    <cellStyle name="Normal 2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 10 mL/h</a:t>
            </a:r>
            <a:r>
              <a:rPr lang="en-US" baseline="0"/>
              <a:t> - DCF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 mlh'!$K$2</c:f>
              <c:strCache>
                <c:ptCount val="1"/>
                <c:pt idx="0">
                  <c:v>Cn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mlh'!$I$3:$I$9</c:f>
              <c:numCache>
                <c:formatCode>General</c:formatCode>
                <c:ptCount val="7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</c:numCache>
            </c:numRef>
          </c:xVal>
          <c:yVal>
            <c:numRef>
              <c:f>'10 mlh'!$K$3:$K$9</c:f>
              <c:numCache>
                <c:formatCode>0.00</c:formatCode>
                <c:ptCount val="7"/>
                <c:pt idx="0">
                  <c:v>0.93601895734597151</c:v>
                </c:pt>
                <c:pt idx="1">
                  <c:v>0.95971563981042651</c:v>
                </c:pt>
                <c:pt idx="2">
                  <c:v>0.95734597156398105</c:v>
                </c:pt>
                <c:pt idx="3">
                  <c:v>0.94312796208530802</c:v>
                </c:pt>
                <c:pt idx="4">
                  <c:v>0.99289099526066349</c:v>
                </c:pt>
                <c:pt idx="5" formatCode="0.000">
                  <c:v>0.99526066350710896</c:v>
                </c:pt>
                <c:pt idx="6" formatCode="0.000">
                  <c:v>1.0023696682464456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CD-477C-8C45-55819A4DF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863704"/>
        <c:axId val="462864032"/>
      </c:scatterChart>
      <c:valAx>
        <c:axId val="462863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64032"/>
        <c:crosses val="autoZero"/>
        <c:crossBetween val="midCat"/>
      </c:valAx>
      <c:valAx>
        <c:axId val="46286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63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- 2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'2mLh'!$J$3:$J$23</c:f>
              <c:numCache>
                <c:formatCode>General</c:formatCode>
                <c:ptCount val="2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</c:numCache>
            </c:numRef>
          </c:xVal>
          <c:yVal>
            <c:numRef>
              <c:f>'2mLh'!$L$3:$L$23</c:f>
              <c:numCache>
                <c:formatCode>0.00</c:formatCode>
                <c:ptCount val="21"/>
                <c:pt idx="0">
                  <c:v>0.9434628975265017</c:v>
                </c:pt>
                <c:pt idx="1">
                  <c:v>0.34770318021201413</c:v>
                </c:pt>
                <c:pt idx="2">
                  <c:v>0.19293286219081271</c:v>
                </c:pt>
                <c:pt idx="3">
                  <c:v>0.15901060070671377</c:v>
                </c:pt>
                <c:pt idx="4">
                  <c:v>0.138339222614841</c:v>
                </c:pt>
                <c:pt idx="5">
                  <c:v>0.13250883392226148</c:v>
                </c:pt>
                <c:pt idx="6">
                  <c:v>0.12561837455830388</c:v>
                </c:pt>
                <c:pt idx="7">
                  <c:v>0.12720848056537101</c:v>
                </c:pt>
                <c:pt idx="8">
                  <c:v>0.13038869257950531</c:v>
                </c:pt>
                <c:pt idx="9">
                  <c:v>0.13250883392226148</c:v>
                </c:pt>
                <c:pt idx="10">
                  <c:v>0.12508833922261484</c:v>
                </c:pt>
                <c:pt idx="11">
                  <c:v>0.12296819787985865</c:v>
                </c:pt>
                <c:pt idx="12">
                  <c:v>0.1224381625441696</c:v>
                </c:pt>
                <c:pt idx="13">
                  <c:v>0.12190812720848056</c:v>
                </c:pt>
                <c:pt idx="14">
                  <c:v>0.11554770318021201</c:v>
                </c:pt>
                <c:pt idx="15">
                  <c:v>0.1166077738515901</c:v>
                </c:pt>
                <c:pt idx="16">
                  <c:v>0.11289752650176678</c:v>
                </c:pt>
                <c:pt idx="17">
                  <c:v>0.11554770318021201</c:v>
                </c:pt>
                <c:pt idx="18">
                  <c:v>0.11766784452296819</c:v>
                </c:pt>
                <c:pt idx="19">
                  <c:v>0.11554770318021201</c:v>
                </c:pt>
                <c:pt idx="20">
                  <c:v>0.11024734982332154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10-45AC-987F-C03E9C97B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305528"/>
        <c:axId val="665306512"/>
      </c:scatterChart>
      <c:valAx>
        <c:axId val="665305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306512"/>
        <c:crosses val="autoZero"/>
        <c:crossBetween val="midCat"/>
      </c:valAx>
      <c:valAx>
        <c:axId val="66530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305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Off -  10 mL/h 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mLh'!$J$4:$J$5</c:f>
              <c:numCache>
                <c:formatCode>General</c:formatCode>
                <c:ptCount val="2"/>
                <c:pt idx="0">
                  <c:v>0</c:v>
                </c:pt>
                <c:pt idx="1">
                  <c:v>120</c:v>
                </c:pt>
              </c:numCache>
            </c:numRef>
          </c:xVal>
          <c:yVal>
            <c:numRef>
              <c:f>'1 mLh'!$M$4:$M$5</c:f>
              <c:numCache>
                <c:formatCode>0.00</c:formatCode>
                <c:ptCount val="2"/>
                <c:pt idx="0">
                  <c:v>0.85335689045936391</c:v>
                </c:pt>
                <c:pt idx="1">
                  <c:v>0.93816254416961131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8C-D14B-83B0-8B6DE71F0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On -  1 mL/h 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mLh'!$J$6:$J$13</c:f>
              <c:numCache>
                <c:formatCode>General</c:formatCode>
                <c:ptCount val="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 formatCode="0">
                  <c:v>1280.8</c:v>
                </c:pt>
              </c:numCache>
            </c:numRef>
          </c:xVal>
          <c:yVal>
            <c:numRef>
              <c:f>'1 mLh'!$M$6:$M$13</c:f>
              <c:numCache>
                <c:formatCode>0.00</c:formatCode>
                <c:ptCount val="8"/>
                <c:pt idx="0">
                  <c:v>0.93816254416961131</c:v>
                </c:pt>
                <c:pt idx="1">
                  <c:v>0.2920494699646643</c:v>
                </c:pt>
                <c:pt idx="2">
                  <c:v>0.14681978798586573</c:v>
                </c:pt>
                <c:pt idx="3">
                  <c:v>0.12190812720848056</c:v>
                </c:pt>
                <c:pt idx="4">
                  <c:v>0.11766784452296819</c:v>
                </c:pt>
                <c:pt idx="5">
                  <c:v>0.10017667844522968</c:v>
                </c:pt>
                <c:pt idx="6">
                  <c:v>9.5936395759717311E-2</c:v>
                </c:pt>
                <c:pt idx="7">
                  <c:v>7.3144876325088343E-2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0A-F844-9E5A-D485020D8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On -  1 mL/h 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mLh'!$K$6:$K$13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21.346666666666668</c:v>
                </c:pt>
              </c:numCache>
            </c:numRef>
          </c:xVal>
          <c:yVal>
            <c:numRef>
              <c:f>'1 mLh'!$M$6:$M$13</c:f>
              <c:numCache>
                <c:formatCode>0.00</c:formatCode>
                <c:ptCount val="8"/>
                <c:pt idx="0">
                  <c:v>0.93816254416961131</c:v>
                </c:pt>
                <c:pt idx="1">
                  <c:v>0.2920494699646643</c:v>
                </c:pt>
                <c:pt idx="2">
                  <c:v>0.14681978798586573</c:v>
                </c:pt>
                <c:pt idx="3">
                  <c:v>0.12190812720848056</c:v>
                </c:pt>
                <c:pt idx="4">
                  <c:v>0.11766784452296819</c:v>
                </c:pt>
                <c:pt idx="5">
                  <c:v>0.10017667844522968</c:v>
                </c:pt>
                <c:pt idx="6">
                  <c:v>9.5936395759717311E-2</c:v>
                </c:pt>
                <c:pt idx="7">
                  <c:v>7.3144876325088343E-2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3C-1841-80EE-89B230E96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Summary!$F$2</c:f>
              <c:strCache>
                <c:ptCount val="1"/>
                <c:pt idx="0">
                  <c:v>Cn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Summary!$A$3:$A$8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xVal>
          <c:yVal>
            <c:numRef>
              <c:f>Summary!$F$3:$F$8</c:f>
              <c:numCache>
                <c:formatCode>0.000</c:formatCode>
                <c:ptCount val="6"/>
                <c:pt idx="0">
                  <c:v>0.31563981042654027</c:v>
                </c:pt>
                <c:pt idx="1">
                  <c:v>0.30053003533568906</c:v>
                </c:pt>
                <c:pt idx="2">
                  <c:v>0.28303886925795052</c:v>
                </c:pt>
                <c:pt idx="3">
                  <c:v>0.23162544169611307</c:v>
                </c:pt>
                <c:pt idx="4">
                  <c:v>0.11554770318021201</c:v>
                </c:pt>
                <c:pt idx="5">
                  <c:v>7.3144876325088343E-2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88-6A4A-8A1F-924BF4DBF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649823"/>
        <c:axId val="181950543"/>
      </c:scatterChart>
      <c:valAx>
        <c:axId val="341649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50543"/>
        <c:crosses val="autoZero"/>
        <c:crossBetween val="midCat"/>
      </c:valAx>
      <c:valAx>
        <c:axId val="18195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649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Summary!$H$2</c:f>
              <c:strCache>
                <c:ptCount val="1"/>
                <c:pt idx="0">
                  <c:v>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Summary!$A$3:$A$8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xVal>
          <c:yVal>
            <c:numRef>
              <c:f>Summary!$H$3:$H$8</c:f>
              <c:numCache>
                <c:formatCode>0.00</c:formatCode>
                <c:ptCount val="6"/>
                <c:pt idx="0">
                  <c:v>4.2578885939393958</c:v>
                </c:pt>
                <c:pt idx="1">
                  <c:v>3.4223509408926489</c:v>
                </c:pt>
                <c:pt idx="2">
                  <c:v>2.5560990600839419</c:v>
                </c:pt>
                <c:pt idx="3">
                  <c:v>1.7188920372000882</c:v>
                </c:pt>
                <c:pt idx="4">
                  <c:v>0.86189694462227628</c:v>
                </c:pt>
                <c:pt idx="5">
                  <c:v>0.43244839285375702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AA-4B03-A464-CB70E2966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649823"/>
        <c:axId val="181950543"/>
      </c:scatterChart>
      <c:valAx>
        <c:axId val="341649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50543"/>
        <c:crosses val="autoZero"/>
        <c:crossBetween val="midCat"/>
      </c:valAx>
      <c:valAx>
        <c:axId val="18195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649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On - DCF 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 2'!$I$11:$I$19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mLh 2'!$K$11:$K$19</c:f>
              <c:numCache>
                <c:formatCode>0.00</c:formatCode>
                <c:ptCount val="9"/>
                <c:pt idx="0">
                  <c:v>0.63033175355450233</c:v>
                </c:pt>
                <c:pt idx="1">
                  <c:v>0.30853080568720381</c:v>
                </c:pt>
                <c:pt idx="2">
                  <c:v>0.34786729857819904</c:v>
                </c:pt>
                <c:pt idx="3">
                  <c:v>0.32890995260663508</c:v>
                </c:pt>
                <c:pt idx="4">
                  <c:v>0.31563981042654027</c:v>
                </c:pt>
                <c:pt idx="5">
                  <c:v>0.31658767772511848</c:v>
                </c:pt>
                <c:pt idx="6">
                  <c:v>0.31990521327014215</c:v>
                </c:pt>
                <c:pt idx="7">
                  <c:v>0.32559241706161135</c:v>
                </c:pt>
                <c:pt idx="8">
                  <c:v>0.37203791469194314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7B-F148-B14C-8A5D9C5636FD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'8 mLh 2'!$K$4:$K$18</c:f>
              <c:numCache>
                <c:formatCode>General</c:formatCode>
                <c:ptCount val="1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</c:numCache>
            </c:numRef>
          </c:xVal>
          <c:yVal>
            <c:numRef>
              <c:f>'8 mLh 2'!$M$4:$M$18</c:f>
              <c:numCache>
                <c:formatCode>0.00</c:formatCode>
                <c:ptCount val="15"/>
                <c:pt idx="0">
                  <c:v>0.72084805653710249</c:v>
                </c:pt>
                <c:pt idx="1">
                  <c:v>0.31590106007067137</c:v>
                </c:pt>
                <c:pt idx="2">
                  <c:v>0.32597173144876324</c:v>
                </c:pt>
                <c:pt idx="3">
                  <c:v>0.30053003533568906</c:v>
                </c:pt>
                <c:pt idx="4">
                  <c:v>0.30159010600706715</c:v>
                </c:pt>
                <c:pt idx="5">
                  <c:v>0.30689045936395759</c:v>
                </c:pt>
                <c:pt idx="6">
                  <c:v>0.29787985865724381</c:v>
                </c:pt>
                <c:pt idx="7">
                  <c:v>0.3058303886925795</c:v>
                </c:pt>
                <c:pt idx="8">
                  <c:v>0.30212014134275617</c:v>
                </c:pt>
                <c:pt idx="9">
                  <c:v>0.30159010600706715</c:v>
                </c:pt>
                <c:pt idx="10">
                  <c:v>0.30106007067137808</c:v>
                </c:pt>
                <c:pt idx="11">
                  <c:v>0.3</c:v>
                </c:pt>
                <c:pt idx="12">
                  <c:v>0.30265017667844524</c:v>
                </c:pt>
                <c:pt idx="13">
                  <c:v>0.30106007067137808</c:v>
                </c:pt>
                <c:pt idx="14">
                  <c:v>0.31166077738515902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7B-F148-B14C-8A5D9C5636FD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 mLh'!$K$4:$K$18</c:f>
              <c:numCache>
                <c:formatCode>General</c:formatCode>
                <c:ptCount val="1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</c:numCache>
            </c:numRef>
          </c:xVal>
          <c:yVal>
            <c:numRef>
              <c:f>'6 mLh'!$M$4:$M$18</c:f>
              <c:numCache>
                <c:formatCode>0.00</c:formatCode>
                <c:ptCount val="15"/>
                <c:pt idx="0">
                  <c:v>1.0971731448763251</c:v>
                </c:pt>
                <c:pt idx="1">
                  <c:v>0.30742049469964661</c:v>
                </c:pt>
                <c:pt idx="2">
                  <c:v>0.28886925795053003</c:v>
                </c:pt>
                <c:pt idx="3">
                  <c:v>0.28939929328621905</c:v>
                </c:pt>
                <c:pt idx="4">
                  <c:v>0.28780918727915195</c:v>
                </c:pt>
                <c:pt idx="5">
                  <c:v>0.29151943462897523</c:v>
                </c:pt>
                <c:pt idx="6">
                  <c:v>0.29257950530035337</c:v>
                </c:pt>
                <c:pt idx="7">
                  <c:v>0.28303886925795052</c:v>
                </c:pt>
                <c:pt idx="8">
                  <c:v>0.28886925795053003</c:v>
                </c:pt>
                <c:pt idx="9">
                  <c:v>0.28409893992932861</c:v>
                </c:pt>
                <c:pt idx="10">
                  <c:v>0.29522968197879856</c:v>
                </c:pt>
                <c:pt idx="11">
                  <c:v>0.28038869257950527</c:v>
                </c:pt>
                <c:pt idx="12">
                  <c:v>0.28727915194346287</c:v>
                </c:pt>
                <c:pt idx="13">
                  <c:v>0.2920494699646643</c:v>
                </c:pt>
                <c:pt idx="14">
                  <c:v>0.29522968197879856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7B-F148-B14C-8A5D9C5636FD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'4mLh'!$J$5:$J$15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'4mLh'!$L$5:$L$15</c:f>
              <c:numCache>
                <c:formatCode>0.00</c:formatCode>
                <c:ptCount val="11"/>
                <c:pt idx="0">
                  <c:v>1.0494699646643109</c:v>
                </c:pt>
                <c:pt idx="1">
                  <c:v>0.27031802120141341</c:v>
                </c:pt>
                <c:pt idx="2">
                  <c:v>0.23957597173144876</c:v>
                </c:pt>
                <c:pt idx="3">
                  <c:v>0.24116607773851589</c:v>
                </c:pt>
                <c:pt idx="4">
                  <c:v>0.23162544169611307</c:v>
                </c:pt>
                <c:pt idx="5">
                  <c:v>0.22897526501766782</c:v>
                </c:pt>
                <c:pt idx="6">
                  <c:v>0.23003533568904594</c:v>
                </c:pt>
                <c:pt idx="7">
                  <c:v>0.23533568904593638</c:v>
                </c:pt>
                <c:pt idx="8">
                  <c:v>0.2332155477031802</c:v>
                </c:pt>
                <c:pt idx="9">
                  <c:v>0.22473498233215547</c:v>
                </c:pt>
                <c:pt idx="10">
                  <c:v>0.23268551236749116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7B-F148-B14C-8A5D9C5636FD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'2mLh'!$J$3:$J$23</c:f>
              <c:numCache>
                <c:formatCode>General</c:formatCode>
                <c:ptCount val="2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</c:numCache>
            </c:numRef>
          </c:xVal>
          <c:yVal>
            <c:numRef>
              <c:f>'2mLh'!$L$3:$L$23</c:f>
              <c:numCache>
                <c:formatCode>0.00</c:formatCode>
                <c:ptCount val="21"/>
                <c:pt idx="0">
                  <c:v>0.9434628975265017</c:v>
                </c:pt>
                <c:pt idx="1">
                  <c:v>0.34770318021201413</c:v>
                </c:pt>
                <c:pt idx="2">
                  <c:v>0.19293286219081271</c:v>
                </c:pt>
                <c:pt idx="3">
                  <c:v>0.15901060070671377</c:v>
                </c:pt>
                <c:pt idx="4">
                  <c:v>0.138339222614841</c:v>
                </c:pt>
                <c:pt idx="5">
                  <c:v>0.13250883392226148</c:v>
                </c:pt>
                <c:pt idx="6">
                  <c:v>0.12561837455830388</c:v>
                </c:pt>
                <c:pt idx="7">
                  <c:v>0.12720848056537101</c:v>
                </c:pt>
                <c:pt idx="8">
                  <c:v>0.13038869257950531</c:v>
                </c:pt>
                <c:pt idx="9">
                  <c:v>0.13250883392226148</c:v>
                </c:pt>
                <c:pt idx="10">
                  <c:v>0.12508833922261484</c:v>
                </c:pt>
                <c:pt idx="11">
                  <c:v>0.12296819787985865</c:v>
                </c:pt>
                <c:pt idx="12">
                  <c:v>0.1224381625441696</c:v>
                </c:pt>
                <c:pt idx="13">
                  <c:v>0.12190812720848056</c:v>
                </c:pt>
                <c:pt idx="14">
                  <c:v>0.11554770318021201</c:v>
                </c:pt>
                <c:pt idx="15">
                  <c:v>0.1166077738515901</c:v>
                </c:pt>
                <c:pt idx="16">
                  <c:v>0.11289752650176678</c:v>
                </c:pt>
                <c:pt idx="17">
                  <c:v>0.11554770318021201</c:v>
                </c:pt>
                <c:pt idx="18">
                  <c:v>0.11766784452296819</c:v>
                </c:pt>
                <c:pt idx="19">
                  <c:v>0.11554770318021201</c:v>
                </c:pt>
                <c:pt idx="20">
                  <c:v>0.11024734982332154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7B-F148-B14C-8A5D9C5636FD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'1 mLh'!$J$6:$J$13</c:f>
              <c:numCache>
                <c:formatCode>General</c:formatCode>
                <c:ptCount val="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 formatCode="0">
                  <c:v>1280.8</c:v>
                </c:pt>
              </c:numCache>
            </c:numRef>
          </c:xVal>
          <c:yVal>
            <c:numRef>
              <c:f>'1 mLh'!$M$6:$M$13</c:f>
              <c:numCache>
                <c:formatCode>0.00</c:formatCode>
                <c:ptCount val="8"/>
                <c:pt idx="0">
                  <c:v>0.93816254416961131</c:v>
                </c:pt>
                <c:pt idx="1">
                  <c:v>0.2920494699646643</c:v>
                </c:pt>
                <c:pt idx="2">
                  <c:v>0.14681978798586573</c:v>
                </c:pt>
                <c:pt idx="3">
                  <c:v>0.12190812720848056</c:v>
                </c:pt>
                <c:pt idx="4">
                  <c:v>0.11766784452296819</c:v>
                </c:pt>
                <c:pt idx="5">
                  <c:v>0.10017667844522968</c:v>
                </c:pt>
                <c:pt idx="6">
                  <c:v>9.5936395759717311E-2</c:v>
                </c:pt>
                <c:pt idx="7">
                  <c:v>7.3144876325088343E-2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7B-F148-B14C-8A5D9C563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  <c:max val="12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  <c:majorUnit val="30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On - DCF 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 2'!$L$11:$L$19</c:f>
              <c:numCache>
                <c:formatCode>0.0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'10 mLh 2'!$K$11:$K$19</c:f>
              <c:numCache>
                <c:formatCode>0.00</c:formatCode>
                <c:ptCount val="9"/>
                <c:pt idx="0">
                  <c:v>0.63033175355450233</c:v>
                </c:pt>
                <c:pt idx="1">
                  <c:v>0.30853080568720381</c:v>
                </c:pt>
                <c:pt idx="2">
                  <c:v>0.34786729857819904</c:v>
                </c:pt>
                <c:pt idx="3">
                  <c:v>0.32890995260663508</c:v>
                </c:pt>
                <c:pt idx="4">
                  <c:v>0.31563981042654027</c:v>
                </c:pt>
                <c:pt idx="5">
                  <c:v>0.31658767772511848</c:v>
                </c:pt>
                <c:pt idx="6">
                  <c:v>0.31990521327014215</c:v>
                </c:pt>
                <c:pt idx="7">
                  <c:v>0.32559241706161135</c:v>
                </c:pt>
                <c:pt idx="8">
                  <c:v>0.37203791469194314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71-BF48-A8E6-7C21ADC1C5AC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'8 mLh 2'!$N$4:$N$19</c:f>
              <c:numCache>
                <c:formatCode>0</c:formatCode>
                <c:ptCount val="16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'8 mLh 2'!$M$4:$M$18</c:f>
              <c:numCache>
                <c:formatCode>0.00</c:formatCode>
                <c:ptCount val="15"/>
                <c:pt idx="0">
                  <c:v>0.72084805653710249</c:v>
                </c:pt>
                <c:pt idx="1">
                  <c:v>0.31590106007067137</c:v>
                </c:pt>
                <c:pt idx="2">
                  <c:v>0.32597173144876324</c:v>
                </c:pt>
                <c:pt idx="3">
                  <c:v>0.30053003533568906</c:v>
                </c:pt>
                <c:pt idx="4">
                  <c:v>0.30159010600706715</c:v>
                </c:pt>
                <c:pt idx="5">
                  <c:v>0.30689045936395759</c:v>
                </c:pt>
                <c:pt idx="6">
                  <c:v>0.29787985865724381</c:v>
                </c:pt>
                <c:pt idx="7">
                  <c:v>0.3058303886925795</c:v>
                </c:pt>
                <c:pt idx="8">
                  <c:v>0.30212014134275617</c:v>
                </c:pt>
                <c:pt idx="9">
                  <c:v>0.30159010600706715</c:v>
                </c:pt>
                <c:pt idx="10">
                  <c:v>0.30106007067137808</c:v>
                </c:pt>
                <c:pt idx="11">
                  <c:v>0.3</c:v>
                </c:pt>
                <c:pt idx="12">
                  <c:v>0.30265017667844524</c:v>
                </c:pt>
                <c:pt idx="13">
                  <c:v>0.30106007067137808</c:v>
                </c:pt>
                <c:pt idx="14">
                  <c:v>0.31166077738515902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71-BF48-A8E6-7C21ADC1C5AC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 mLh'!$N$4:$N$18</c:f>
              <c:numCache>
                <c:formatCode>0.0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</c:numCache>
            </c:numRef>
          </c:xVal>
          <c:yVal>
            <c:numRef>
              <c:f>'6 mLh'!$M$4:$M$18</c:f>
              <c:numCache>
                <c:formatCode>0.00</c:formatCode>
                <c:ptCount val="15"/>
                <c:pt idx="0">
                  <c:v>1.0971731448763251</c:v>
                </c:pt>
                <c:pt idx="1">
                  <c:v>0.30742049469964661</c:v>
                </c:pt>
                <c:pt idx="2">
                  <c:v>0.28886925795053003</c:v>
                </c:pt>
                <c:pt idx="3">
                  <c:v>0.28939929328621905</c:v>
                </c:pt>
                <c:pt idx="4">
                  <c:v>0.28780918727915195</c:v>
                </c:pt>
                <c:pt idx="5">
                  <c:v>0.29151943462897523</c:v>
                </c:pt>
                <c:pt idx="6">
                  <c:v>0.29257950530035337</c:v>
                </c:pt>
                <c:pt idx="7">
                  <c:v>0.28303886925795052</c:v>
                </c:pt>
                <c:pt idx="8">
                  <c:v>0.28886925795053003</c:v>
                </c:pt>
                <c:pt idx="9">
                  <c:v>0.28409893992932861</c:v>
                </c:pt>
                <c:pt idx="10">
                  <c:v>0.29522968197879856</c:v>
                </c:pt>
                <c:pt idx="11">
                  <c:v>0.28038869257950527</c:v>
                </c:pt>
                <c:pt idx="12">
                  <c:v>0.28727915194346287</c:v>
                </c:pt>
                <c:pt idx="13">
                  <c:v>0.2920494699646643</c:v>
                </c:pt>
                <c:pt idx="14">
                  <c:v>0.29522968197879856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71-BF48-A8E6-7C21ADC1C5AC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'4mLh'!$M$5:$M$15</c:f>
              <c:numCache>
                <c:formatCode>0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xVal>
          <c:yVal>
            <c:numRef>
              <c:f>'4mLh'!$L$5:$L$15</c:f>
              <c:numCache>
                <c:formatCode>0.00</c:formatCode>
                <c:ptCount val="11"/>
                <c:pt idx="0">
                  <c:v>1.0494699646643109</c:v>
                </c:pt>
                <c:pt idx="1">
                  <c:v>0.27031802120141341</c:v>
                </c:pt>
                <c:pt idx="2">
                  <c:v>0.23957597173144876</c:v>
                </c:pt>
                <c:pt idx="3">
                  <c:v>0.24116607773851589</c:v>
                </c:pt>
                <c:pt idx="4">
                  <c:v>0.23162544169611307</c:v>
                </c:pt>
                <c:pt idx="5">
                  <c:v>0.22897526501766782</c:v>
                </c:pt>
                <c:pt idx="6">
                  <c:v>0.23003533568904594</c:v>
                </c:pt>
                <c:pt idx="7">
                  <c:v>0.23533568904593638</c:v>
                </c:pt>
                <c:pt idx="8">
                  <c:v>0.2332155477031802</c:v>
                </c:pt>
                <c:pt idx="9">
                  <c:v>0.22473498233215547</c:v>
                </c:pt>
                <c:pt idx="10">
                  <c:v>0.23268551236749116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371-BF48-A8E6-7C21ADC1C5AC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'2mLh'!$M$3:$M$23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'2mLh'!$L$3:$L$23</c:f>
              <c:numCache>
                <c:formatCode>0.00</c:formatCode>
                <c:ptCount val="21"/>
                <c:pt idx="0">
                  <c:v>0.9434628975265017</c:v>
                </c:pt>
                <c:pt idx="1">
                  <c:v>0.34770318021201413</c:v>
                </c:pt>
                <c:pt idx="2">
                  <c:v>0.19293286219081271</c:v>
                </c:pt>
                <c:pt idx="3">
                  <c:v>0.15901060070671377</c:v>
                </c:pt>
                <c:pt idx="4">
                  <c:v>0.138339222614841</c:v>
                </c:pt>
                <c:pt idx="5">
                  <c:v>0.13250883392226148</c:v>
                </c:pt>
                <c:pt idx="6">
                  <c:v>0.12561837455830388</c:v>
                </c:pt>
                <c:pt idx="7">
                  <c:v>0.12720848056537101</c:v>
                </c:pt>
                <c:pt idx="8">
                  <c:v>0.13038869257950531</c:v>
                </c:pt>
                <c:pt idx="9">
                  <c:v>0.13250883392226148</c:v>
                </c:pt>
                <c:pt idx="10">
                  <c:v>0.12508833922261484</c:v>
                </c:pt>
                <c:pt idx="11">
                  <c:v>0.12296819787985865</c:v>
                </c:pt>
                <c:pt idx="12">
                  <c:v>0.1224381625441696</c:v>
                </c:pt>
                <c:pt idx="13">
                  <c:v>0.12190812720848056</c:v>
                </c:pt>
                <c:pt idx="14">
                  <c:v>0.11554770318021201</c:v>
                </c:pt>
                <c:pt idx="15">
                  <c:v>0.1166077738515901</c:v>
                </c:pt>
                <c:pt idx="16">
                  <c:v>0.11289752650176678</c:v>
                </c:pt>
                <c:pt idx="17">
                  <c:v>0.11554770318021201</c:v>
                </c:pt>
                <c:pt idx="18">
                  <c:v>0.11766784452296819</c:v>
                </c:pt>
                <c:pt idx="19">
                  <c:v>0.11554770318021201</c:v>
                </c:pt>
                <c:pt idx="20">
                  <c:v>0.11024734982332154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371-BF48-A8E6-7C21ADC1C5AC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'1 mLh'!$N$6:$N$13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21.346666666666668</c:v>
                </c:pt>
              </c:numCache>
            </c:numRef>
          </c:xVal>
          <c:yVal>
            <c:numRef>
              <c:f>'1 mLh'!$M$6:$M$13</c:f>
              <c:numCache>
                <c:formatCode>0.00</c:formatCode>
                <c:ptCount val="8"/>
                <c:pt idx="0">
                  <c:v>0.93816254416961131</c:v>
                </c:pt>
                <c:pt idx="1">
                  <c:v>0.2920494699646643</c:v>
                </c:pt>
                <c:pt idx="2">
                  <c:v>0.14681978798586573</c:v>
                </c:pt>
                <c:pt idx="3">
                  <c:v>0.12190812720848056</c:v>
                </c:pt>
                <c:pt idx="4">
                  <c:v>0.11766784452296819</c:v>
                </c:pt>
                <c:pt idx="5">
                  <c:v>0.10017667844522968</c:v>
                </c:pt>
                <c:pt idx="6">
                  <c:v>9.5936395759717311E-2</c:v>
                </c:pt>
                <c:pt idx="7">
                  <c:v>7.3144876325088343E-2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371-BF48-A8E6-7C21ADC1C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logBase val="10"/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  <c:majorUnit val="30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On - DCF 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 2'!$L$11:$L$19</c:f>
              <c:numCache>
                <c:formatCode>0.0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'10 mLh 2'!$K$11:$K$19</c:f>
              <c:numCache>
                <c:formatCode>0.00</c:formatCode>
                <c:ptCount val="9"/>
                <c:pt idx="0">
                  <c:v>0.63033175355450233</c:v>
                </c:pt>
                <c:pt idx="1">
                  <c:v>0.30853080568720381</c:v>
                </c:pt>
                <c:pt idx="2">
                  <c:v>0.34786729857819904</c:v>
                </c:pt>
                <c:pt idx="3">
                  <c:v>0.32890995260663508</c:v>
                </c:pt>
                <c:pt idx="4">
                  <c:v>0.31563981042654027</c:v>
                </c:pt>
                <c:pt idx="5">
                  <c:v>0.31658767772511848</c:v>
                </c:pt>
                <c:pt idx="6">
                  <c:v>0.31990521327014215</c:v>
                </c:pt>
                <c:pt idx="7">
                  <c:v>0.32559241706161135</c:v>
                </c:pt>
                <c:pt idx="8">
                  <c:v>0.37203791469194314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24-F942-B248-59106EF77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logBase val="10"/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  <c:majorUnit val="30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 10 mL/h</a:t>
            </a:r>
            <a:r>
              <a:rPr lang="en-US" baseline="0"/>
              <a:t> - DCF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 mlh'!$K$2</c:f>
              <c:strCache>
                <c:ptCount val="1"/>
                <c:pt idx="0">
                  <c:v>Cn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mlh'!$I$10:$I$13</c:f>
              <c:numCache>
                <c:formatCode>General</c:formatCode>
                <c:ptCount val="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xVal>
          <c:yVal>
            <c:numRef>
              <c:f>'10 mlh'!$K$10:$K$13</c:f>
              <c:numCache>
                <c:formatCode>0.00</c:formatCode>
                <c:ptCount val="4"/>
                <c:pt idx="0">
                  <c:v>0.24928909952606634</c:v>
                </c:pt>
                <c:pt idx="1">
                  <c:v>0.26492890995260665</c:v>
                </c:pt>
                <c:pt idx="2">
                  <c:v>0.28388625592417061</c:v>
                </c:pt>
                <c:pt idx="3">
                  <c:v>0.3251184834123223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83-4253-975F-97A591618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863704"/>
        <c:axId val="462864032"/>
      </c:scatterChart>
      <c:valAx>
        <c:axId val="462863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64032"/>
        <c:crosses val="autoZero"/>
        <c:crossBetween val="midCat"/>
      </c:valAx>
      <c:valAx>
        <c:axId val="46286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63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Off -  10 mL/h 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 mLh 2'!$J$2</c:f>
              <c:strCache>
                <c:ptCount val="1"/>
                <c:pt idx="0">
                  <c:v>Cout (ug/L)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 2'!$I$3:$I$10</c:f>
              <c:numCache>
                <c:formatCode>General</c:formatCode>
                <c:ptCount val="8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  <c:pt idx="4">
                  <c:v>150</c:v>
                </c:pt>
                <c:pt idx="5">
                  <c:v>180</c:v>
                </c:pt>
                <c:pt idx="6">
                  <c:v>210</c:v>
                </c:pt>
                <c:pt idx="7">
                  <c:v>240</c:v>
                </c:pt>
              </c:numCache>
            </c:numRef>
          </c:xVal>
          <c:yVal>
            <c:numRef>
              <c:f>'10 mLh 2'!$K$3:$K$10</c:f>
              <c:numCache>
                <c:formatCode>0.00</c:formatCode>
                <c:ptCount val="8"/>
                <c:pt idx="0">
                  <c:v>0.80094786729857825</c:v>
                </c:pt>
                <c:pt idx="1">
                  <c:v>0.79620853080568721</c:v>
                </c:pt>
                <c:pt idx="2">
                  <c:v>0.80568720379146919</c:v>
                </c:pt>
                <c:pt idx="3">
                  <c:v>0.81516587677725116</c:v>
                </c:pt>
                <c:pt idx="4">
                  <c:v>0.81516587677725116</c:v>
                </c:pt>
                <c:pt idx="5">
                  <c:v>0.81990521327014221</c:v>
                </c:pt>
                <c:pt idx="6">
                  <c:v>0.81042654028436023</c:v>
                </c:pt>
                <c:pt idx="7">
                  <c:v>0.81516587677725116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92-6247-B540-89AB31772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On -  10 mL/h 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 mLh 2'!$J$2</c:f>
              <c:strCache>
                <c:ptCount val="1"/>
                <c:pt idx="0">
                  <c:v>Cout (ug/L)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 2'!$I$11:$I$19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mLh 2'!$K$11:$K$19</c:f>
              <c:numCache>
                <c:formatCode>0.00</c:formatCode>
                <c:ptCount val="9"/>
                <c:pt idx="0">
                  <c:v>0.63033175355450233</c:v>
                </c:pt>
                <c:pt idx="1">
                  <c:v>0.30853080568720381</c:v>
                </c:pt>
                <c:pt idx="2">
                  <c:v>0.34786729857819904</c:v>
                </c:pt>
                <c:pt idx="3">
                  <c:v>0.32890995260663508</c:v>
                </c:pt>
                <c:pt idx="4">
                  <c:v>0.31563981042654027</c:v>
                </c:pt>
                <c:pt idx="5">
                  <c:v>0.31658767772511848</c:v>
                </c:pt>
                <c:pt idx="6">
                  <c:v>0.31990521327014215</c:v>
                </c:pt>
                <c:pt idx="7">
                  <c:v>0.32559241706161135</c:v>
                </c:pt>
                <c:pt idx="8">
                  <c:v>0.37203791469194314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7F-5048-A3EE-E6DF6DEE1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On -  8 mL/h 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 mLh 2'!$K$4:$K$18</c:f>
              <c:numCache>
                <c:formatCode>General</c:formatCode>
                <c:ptCount val="1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</c:numCache>
            </c:numRef>
          </c:xVal>
          <c:yVal>
            <c:numRef>
              <c:f>'8 mLh 2'!$M$4:$M$18</c:f>
              <c:numCache>
                <c:formatCode>0.00</c:formatCode>
                <c:ptCount val="15"/>
                <c:pt idx="0">
                  <c:v>0.72084805653710249</c:v>
                </c:pt>
                <c:pt idx="1">
                  <c:v>0.31590106007067137</c:v>
                </c:pt>
                <c:pt idx="2">
                  <c:v>0.32597173144876324</c:v>
                </c:pt>
                <c:pt idx="3">
                  <c:v>0.30053003533568906</c:v>
                </c:pt>
                <c:pt idx="4">
                  <c:v>0.30159010600706715</c:v>
                </c:pt>
                <c:pt idx="5">
                  <c:v>0.30689045936395759</c:v>
                </c:pt>
                <c:pt idx="6">
                  <c:v>0.29787985865724381</c:v>
                </c:pt>
                <c:pt idx="7">
                  <c:v>0.3058303886925795</c:v>
                </c:pt>
                <c:pt idx="8">
                  <c:v>0.30212014134275617</c:v>
                </c:pt>
                <c:pt idx="9">
                  <c:v>0.30159010600706715</c:v>
                </c:pt>
                <c:pt idx="10">
                  <c:v>0.30106007067137808</c:v>
                </c:pt>
                <c:pt idx="11">
                  <c:v>0.3</c:v>
                </c:pt>
                <c:pt idx="12">
                  <c:v>0.30265017667844524</c:v>
                </c:pt>
                <c:pt idx="13">
                  <c:v>0.30106007067137808</c:v>
                </c:pt>
                <c:pt idx="14">
                  <c:v>0.31166077738515902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D9-AE42-97F6-9708737FC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Off -  1 mL/h overnight-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mLh'!$K$3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'6 mLh'!$M$3</c:f>
              <c:numCache>
                <c:formatCode>0.00</c:formatCode>
                <c:ptCount val="1"/>
                <c:pt idx="0">
                  <c:v>1.0494699646643109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D1-5F4B-B1BA-7C39394FC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On -  6 mL/h 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mLh'!$K$4:$K$18</c:f>
              <c:numCache>
                <c:formatCode>General</c:formatCode>
                <c:ptCount val="1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</c:numCache>
            </c:numRef>
          </c:xVal>
          <c:yVal>
            <c:numRef>
              <c:f>'6 mLh'!$M$4:$M$18</c:f>
              <c:numCache>
                <c:formatCode>0.00</c:formatCode>
                <c:ptCount val="15"/>
                <c:pt idx="0">
                  <c:v>1.0971731448763251</c:v>
                </c:pt>
                <c:pt idx="1">
                  <c:v>0.30742049469964661</c:v>
                </c:pt>
                <c:pt idx="2">
                  <c:v>0.28886925795053003</c:v>
                </c:pt>
                <c:pt idx="3">
                  <c:v>0.28939929328621905</c:v>
                </c:pt>
                <c:pt idx="4">
                  <c:v>0.28780918727915195</c:v>
                </c:pt>
                <c:pt idx="5">
                  <c:v>0.29151943462897523</c:v>
                </c:pt>
                <c:pt idx="6">
                  <c:v>0.29257950530035337</c:v>
                </c:pt>
                <c:pt idx="7">
                  <c:v>0.28303886925795052</c:v>
                </c:pt>
                <c:pt idx="8">
                  <c:v>0.28886925795053003</c:v>
                </c:pt>
                <c:pt idx="9">
                  <c:v>0.28409893992932861</c:v>
                </c:pt>
                <c:pt idx="10">
                  <c:v>0.29522968197879856</c:v>
                </c:pt>
                <c:pt idx="11">
                  <c:v>0.28038869257950527</c:v>
                </c:pt>
                <c:pt idx="12">
                  <c:v>0.28727915194346287</c:v>
                </c:pt>
                <c:pt idx="13">
                  <c:v>0.2920494699646643</c:v>
                </c:pt>
                <c:pt idx="14">
                  <c:v>0.29522968197879856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2B-0148-993F-69EBB2558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Off -  10 mL/h 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'4mLh'!$J$3:$J$4</c:f>
              <c:numCache>
                <c:formatCode>General</c:formatCode>
                <c:ptCount val="2"/>
                <c:pt idx="0">
                  <c:v>0</c:v>
                </c:pt>
                <c:pt idx="1">
                  <c:v>120</c:v>
                </c:pt>
              </c:numCache>
            </c:numRef>
          </c:xVal>
          <c:yVal>
            <c:numRef>
              <c:f>'4mLh'!$L$3:$L$4</c:f>
              <c:numCache>
                <c:formatCode>0.00</c:formatCode>
                <c:ptCount val="2"/>
                <c:pt idx="0">
                  <c:v>0.95406360424028269</c:v>
                </c:pt>
                <c:pt idx="1">
                  <c:v>1.0388692579505301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20-7C4A-B89C-1BE0DA413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UV On -  4 mL/h - DCF</a:t>
            </a:r>
            <a:r>
              <a:rPr lang="en-US" sz="14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'4mLh'!$J$5:$J$15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'4mLh'!$L$5:$L$15</c:f>
              <c:numCache>
                <c:formatCode>0.00</c:formatCode>
                <c:ptCount val="11"/>
                <c:pt idx="0">
                  <c:v>1.0494699646643109</c:v>
                </c:pt>
                <c:pt idx="1">
                  <c:v>0.27031802120141341</c:v>
                </c:pt>
                <c:pt idx="2">
                  <c:v>0.23957597173144876</c:v>
                </c:pt>
                <c:pt idx="3">
                  <c:v>0.24116607773851589</c:v>
                </c:pt>
                <c:pt idx="4">
                  <c:v>0.23162544169611307</c:v>
                </c:pt>
                <c:pt idx="5">
                  <c:v>0.22897526501766782</c:v>
                </c:pt>
                <c:pt idx="6">
                  <c:v>0.23003533568904594</c:v>
                </c:pt>
                <c:pt idx="7">
                  <c:v>0.23533568904593638</c:v>
                </c:pt>
                <c:pt idx="8">
                  <c:v>0.2332155477031802</c:v>
                </c:pt>
                <c:pt idx="9">
                  <c:v>0.22473498233215547</c:v>
                </c:pt>
                <c:pt idx="10">
                  <c:v>0.23268551236749116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43-8E4D-A8E3-19B26682D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33791"/>
        <c:axId val="193904015"/>
      </c:scatterChart>
      <c:valAx>
        <c:axId val="193033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04015"/>
        <c:crosses val="autoZero"/>
        <c:crossBetween val="midCat"/>
      </c:valAx>
      <c:valAx>
        <c:axId val="1939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033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74612</xdr:colOff>
      <xdr:row>0</xdr:row>
      <xdr:rowOff>50800</xdr:rowOff>
    </xdr:from>
    <xdr:to>
      <xdr:col>20</xdr:col>
      <xdr:colOff>379412</xdr:colOff>
      <xdr:row>14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73025</xdr:colOff>
      <xdr:row>14</xdr:row>
      <xdr:rowOff>120650</xdr:rowOff>
    </xdr:from>
    <xdr:to>
      <xdr:col>20</xdr:col>
      <xdr:colOff>377825</xdr:colOff>
      <xdr:row>29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596900</xdr:colOff>
      <xdr:row>1</xdr:row>
      <xdr:rowOff>6350</xdr:rowOff>
    </xdr:from>
    <xdr:to>
      <xdr:col>19</xdr:col>
      <xdr:colOff>457200</xdr:colOff>
      <xdr:row>15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609600</xdr:colOff>
      <xdr:row>15</xdr:row>
      <xdr:rowOff>101600</xdr:rowOff>
    </xdr:from>
    <xdr:to>
      <xdr:col>19</xdr:col>
      <xdr:colOff>469900</xdr:colOff>
      <xdr:row>29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197304</xdr:colOff>
      <xdr:row>2</xdr:row>
      <xdr:rowOff>137433</xdr:rowOff>
    </xdr:from>
    <xdr:to>
      <xdr:col>21</xdr:col>
      <xdr:colOff>57604</xdr:colOff>
      <xdr:row>17</xdr:row>
      <xdr:rowOff>20865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1</xdr:row>
      <xdr:rowOff>6350</xdr:rowOff>
    </xdr:from>
    <xdr:to>
      <xdr:col>21</xdr:col>
      <xdr:colOff>50800</xdr:colOff>
      <xdr:row>15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203200</xdr:colOff>
      <xdr:row>15</xdr:row>
      <xdr:rowOff>88900</xdr:rowOff>
    </xdr:from>
    <xdr:to>
      <xdr:col>21</xdr:col>
      <xdr:colOff>63500</xdr:colOff>
      <xdr:row>29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177800</xdr:colOff>
      <xdr:row>0</xdr:row>
      <xdr:rowOff>120650</xdr:rowOff>
    </xdr:from>
    <xdr:to>
      <xdr:col>20</xdr:col>
      <xdr:colOff>38100</xdr:colOff>
      <xdr:row>15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177800</xdr:colOff>
      <xdr:row>15</xdr:row>
      <xdr:rowOff>50800</xdr:rowOff>
    </xdr:from>
    <xdr:to>
      <xdr:col>20</xdr:col>
      <xdr:colOff>38100</xdr:colOff>
      <xdr:row>29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24</xdr:row>
      <xdr:rowOff>95250</xdr:rowOff>
    </xdr:from>
    <xdr:to>
      <xdr:col>11</xdr:col>
      <xdr:colOff>523875</xdr:colOff>
      <xdr:row>28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553075" y="4667250"/>
          <a:ext cx="226695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This was after the</a:t>
          </a:r>
          <a:r>
            <a:rPr lang="nl-NL" sz="1100" baseline="0"/>
            <a:t> weekend so there was no syringe of 10 mL/h in the morning</a:t>
          </a:r>
          <a:endParaRPr lang="nl-NL" sz="1100"/>
        </a:p>
      </xdr:txBody>
    </xdr:sp>
    <xdr:clientData/>
  </xdr:twoCellAnchor>
  <xdr:twoCellAnchor>
    <xdr:from>
      <xdr:col>13</xdr:col>
      <xdr:colOff>42862</xdr:colOff>
      <xdr:row>0</xdr:row>
      <xdr:rowOff>152400</xdr:rowOff>
    </xdr:from>
    <xdr:to>
      <xdr:col>20</xdr:col>
      <xdr:colOff>347662</xdr:colOff>
      <xdr:row>15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</xdr:row>
      <xdr:rowOff>165100</xdr:rowOff>
    </xdr:from>
    <xdr:to>
      <xdr:col>21</xdr:col>
      <xdr:colOff>177800</xdr:colOff>
      <xdr:row>16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02330E-8BF9-E24A-8A11-AABC14261C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133350</xdr:rowOff>
    </xdr:from>
    <xdr:to>
      <xdr:col>20</xdr:col>
      <xdr:colOff>533400</xdr:colOff>
      <xdr:row>31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CC4B70-A5F2-F940-B044-3EF925CFFD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622300</xdr:colOff>
      <xdr:row>31</xdr:row>
      <xdr:rowOff>38100</xdr:rowOff>
    </xdr:from>
    <xdr:to>
      <xdr:col>20</xdr:col>
      <xdr:colOff>482600</xdr:colOff>
      <xdr:row>45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437C369-76DC-FB47-B29A-6DB2BD353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285750</xdr:colOff>
      <xdr:row>0</xdr:row>
      <xdr:rowOff>174625</xdr:rowOff>
    </xdr:from>
    <xdr:to>
      <xdr:col>15</xdr:col>
      <xdr:colOff>666750</xdr:colOff>
      <xdr:row>15</xdr:row>
      <xdr:rowOff>60325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21</xdr:col>
      <xdr:colOff>381000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20</xdr:row>
      <xdr:rowOff>0</xdr:rowOff>
    </xdr:from>
    <xdr:to>
      <xdr:col>7</xdr:col>
      <xdr:colOff>190500</xdr:colOff>
      <xdr:row>34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59622B6-8C66-EC43-AB3D-75E264A02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20</xdr:row>
      <xdr:rowOff>0</xdr:rowOff>
    </xdr:from>
    <xdr:to>
      <xdr:col>13</xdr:col>
      <xdr:colOff>190500</xdr:colOff>
      <xdr:row>34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0035215-DF09-EC47-BF2E-7F94E2922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863600</xdr:colOff>
      <xdr:row>38</xdr:row>
      <xdr:rowOff>76200</xdr:rowOff>
    </xdr:from>
    <xdr:to>
      <xdr:col>13</xdr:col>
      <xdr:colOff>177800</xdr:colOff>
      <xdr:row>52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67FAACE-7254-6E48-9C04-09A93AF874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4"/>
  <sheetViews>
    <sheetView topLeftCell="B1" workbookViewId="0">
      <selection activeCell="J28" sqref="J27:J28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  <col min="5" max="5" width="11.1640625" customWidth="1"/>
    <col min="6" max="6" width="12.6640625" customWidth="1"/>
  </cols>
  <sheetData>
    <row r="1" spans="1:13">
      <c r="A1" s="1" t="s">
        <v>0</v>
      </c>
      <c r="B1" s="2">
        <v>44244</v>
      </c>
      <c r="E1" s="3" t="s">
        <v>32</v>
      </c>
      <c r="F1" s="3" t="s">
        <v>39</v>
      </c>
      <c r="G1" s="3"/>
      <c r="H1" s="3"/>
      <c r="I1" s="3"/>
      <c r="J1" s="3" t="s">
        <v>154</v>
      </c>
      <c r="K1">
        <f>AVERAGE(C111:C112)</f>
        <v>2110</v>
      </c>
    </row>
    <row r="2" spans="1:13">
      <c r="A2" s="1" t="s">
        <v>1</v>
      </c>
      <c r="B2" s="1" t="s">
        <v>2</v>
      </c>
      <c r="F2" t="s">
        <v>36</v>
      </c>
      <c r="G2" s="12" t="s">
        <v>35</v>
      </c>
      <c r="H2" s="3" t="s">
        <v>29</v>
      </c>
      <c r="I2" s="3" t="s">
        <v>30</v>
      </c>
      <c r="J2" s="3" t="s">
        <v>153</v>
      </c>
      <c r="K2" s="3" t="s">
        <v>31</v>
      </c>
      <c r="L2" s="3" t="s">
        <v>38</v>
      </c>
      <c r="M2" s="3" t="s">
        <v>40</v>
      </c>
    </row>
    <row r="3" spans="1:13">
      <c r="A3" s="1" t="s">
        <v>3</v>
      </c>
      <c r="B3" s="1" t="s">
        <v>4</v>
      </c>
      <c r="G3">
        <v>1</v>
      </c>
      <c r="H3" s="4">
        <v>0.44791666666666669</v>
      </c>
      <c r="I3">
        <v>30</v>
      </c>
      <c r="J3">
        <f>AVERAGE(C12:C13)</f>
        <v>1975</v>
      </c>
      <c r="K3" s="8">
        <f t="shared" ref="K3:K13" si="0">J3/$K$1</f>
        <v>0.93601895734597151</v>
      </c>
      <c r="L3" s="10">
        <f>STDEV(C12:C13)</f>
        <v>7.0710678118654755</v>
      </c>
      <c r="M3" s="13">
        <f>L3/J3</f>
        <v>3.5802874996787217E-3</v>
      </c>
    </row>
    <row r="4" spans="1:13">
      <c r="A4" s="1" t="s">
        <v>5</v>
      </c>
      <c r="B4" s="1" t="s">
        <v>4</v>
      </c>
      <c r="G4">
        <v>2</v>
      </c>
      <c r="H4" s="4">
        <v>0.46875</v>
      </c>
      <c r="I4">
        <v>60</v>
      </c>
      <c r="J4">
        <f>AVERAGE(C21:C22)</f>
        <v>2025</v>
      </c>
      <c r="K4" s="8">
        <f t="shared" si="0"/>
        <v>0.95971563981042651</v>
      </c>
      <c r="L4" s="10">
        <f>STDEV(C21:C22)</f>
        <v>21.213203435596427</v>
      </c>
      <c r="M4" s="13">
        <f t="shared" ref="M4:M13" si="1">L4/J4</f>
        <v>1.0475656017578482E-2</v>
      </c>
    </row>
    <row r="5" spans="1:13">
      <c r="G5">
        <v>3</v>
      </c>
      <c r="H5" s="4">
        <v>0.48958333333333331</v>
      </c>
      <c r="I5">
        <v>90</v>
      </c>
      <c r="J5">
        <f>AVERAGE(C30:C31)</f>
        <v>2020</v>
      </c>
      <c r="K5" s="8">
        <f t="shared" si="0"/>
        <v>0.95734597156398105</v>
      </c>
      <c r="L5" s="10">
        <f>STDEV(C30:C31)</f>
        <v>14.142135623730951</v>
      </c>
      <c r="M5" s="13">
        <f t="shared" si="1"/>
        <v>7.0010572394707676E-3</v>
      </c>
    </row>
    <row r="6" spans="1:13">
      <c r="A6" s="1" t="s">
        <v>6</v>
      </c>
      <c r="B6" s="2">
        <v>44238</v>
      </c>
      <c r="G6">
        <v>4</v>
      </c>
      <c r="H6" s="4">
        <v>0.52777777777777779</v>
      </c>
      <c r="I6">
        <v>120</v>
      </c>
      <c r="J6">
        <f>AVERAGE(C39:C40)</f>
        <v>1990</v>
      </c>
      <c r="K6" s="8">
        <f t="shared" si="0"/>
        <v>0.94312796208530802</v>
      </c>
      <c r="L6" s="10">
        <f>STDEV(C39:C40)</f>
        <v>28.284271247461902</v>
      </c>
      <c r="M6" s="13">
        <f t="shared" si="1"/>
        <v>1.4213201631890403E-2</v>
      </c>
    </row>
    <row r="7" spans="1:13">
      <c r="A7" s="1" t="s">
        <v>7</v>
      </c>
      <c r="G7">
        <v>5</v>
      </c>
      <c r="H7" s="4">
        <v>0.54861111111111105</v>
      </c>
      <c r="I7">
        <v>150</v>
      </c>
      <c r="J7">
        <f>AVERAGE(C48:C49)</f>
        <v>2095</v>
      </c>
      <c r="K7" s="8">
        <f t="shared" si="0"/>
        <v>0.99289099526066349</v>
      </c>
      <c r="L7" s="10">
        <f>STDEV(C48:C49)</f>
        <v>7.0710678118654755</v>
      </c>
      <c r="M7" s="13">
        <f t="shared" si="1"/>
        <v>3.3752113660455731E-3</v>
      </c>
    </row>
    <row r="8" spans="1:13">
      <c r="A8" s="1" t="s">
        <v>8</v>
      </c>
      <c r="B8" s="1" t="s">
        <v>9</v>
      </c>
      <c r="G8">
        <v>6</v>
      </c>
      <c r="H8" s="4">
        <v>0.56944444444444442</v>
      </c>
      <c r="I8">
        <v>180</v>
      </c>
      <c r="J8">
        <f>AVERAGE(C57:C58)</f>
        <v>2100</v>
      </c>
      <c r="K8" s="22">
        <f t="shared" si="0"/>
        <v>0.99526066350710896</v>
      </c>
      <c r="L8" s="10">
        <f>STDEV(C57:C58)</f>
        <v>14.142135623730951</v>
      </c>
      <c r="M8" s="13">
        <f t="shared" si="1"/>
        <v>6.7343502970147384E-3</v>
      </c>
    </row>
    <row r="9" spans="1:13">
      <c r="A9" s="1" t="s">
        <v>10</v>
      </c>
      <c r="B9" s="1" t="s">
        <v>11</v>
      </c>
      <c r="E9" t="s">
        <v>34</v>
      </c>
      <c r="G9">
        <v>7</v>
      </c>
      <c r="H9" s="4">
        <v>0.59027777777777779</v>
      </c>
      <c r="I9">
        <v>210</v>
      </c>
      <c r="J9">
        <f>AVERAGE(C66:C67)</f>
        <v>2115</v>
      </c>
      <c r="K9" s="22">
        <f t="shared" si="0"/>
        <v>1.0023696682464456</v>
      </c>
      <c r="L9" s="11">
        <f>STDEV(C66:C67)</f>
        <v>21.213203435596427</v>
      </c>
      <c r="M9" s="13">
        <f t="shared" si="1"/>
        <v>1.0029883421085781E-2</v>
      </c>
    </row>
    <row r="10" spans="1:13">
      <c r="G10" s="5">
        <v>8</v>
      </c>
      <c r="H10" s="7">
        <v>0.60416666666666663</v>
      </c>
      <c r="I10" s="5">
        <v>30</v>
      </c>
      <c r="J10" s="5">
        <f>AVERAGE(C75:C76)</f>
        <v>526</v>
      </c>
      <c r="K10" s="9">
        <f t="shared" si="0"/>
        <v>0.24928909952606634</v>
      </c>
      <c r="L10" s="10">
        <f>STDEV(C75:C76)</f>
        <v>8.4852813742385695</v>
      </c>
      <c r="M10" s="13">
        <f t="shared" si="1"/>
        <v>1.6131713639236826E-2</v>
      </c>
    </row>
    <row r="11" spans="1:13">
      <c r="A11" s="1" t="s">
        <v>12</v>
      </c>
      <c r="B11" s="1" t="s">
        <v>13</v>
      </c>
      <c r="C11" s="1" t="s">
        <v>14</v>
      </c>
      <c r="D11" s="1" t="s">
        <v>15</v>
      </c>
      <c r="G11">
        <v>9</v>
      </c>
      <c r="H11" s="4">
        <v>0.625</v>
      </c>
      <c r="I11" s="6">
        <v>60</v>
      </c>
      <c r="J11">
        <f>AVERAGE(C84:C85)</f>
        <v>559</v>
      </c>
      <c r="K11" s="8">
        <f t="shared" si="0"/>
        <v>0.26492890995260665</v>
      </c>
      <c r="L11" s="10">
        <f>STDEV(C84:C85)</f>
        <v>2.8284271247461903</v>
      </c>
      <c r="M11" s="13">
        <f t="shared" si="1"/>
        <v>5.0597980764690341E-3</v>
      </c>
    </row>
    <row r="12" spans="1:13">
      <c r="A12" s="1" t="s">
        <v>16</v>
      </c>
      <c r="B12" s="1" t="s">
        <v>16</v>
      </c>
      <c r="C12" s="1">
        <v>1980</v>
      </c>
      <c r="D12" s="1" t="s">
        <v>17</v>
      </c>
      <c r="F12">
        <f>C12-C13</f>
        <v>10</v>
      </c>
      <c r="G12">
        <v>10</v>
      </c>
      <c r="H12" s="4">
        <v>0.64583333333333337</v>
      </c>
      <c r="I12" s="6">
        <v>90</v>
      </c>
      <c r="J12">
        <f>AVERAGE(C93:C94)</f>
        <v>599</v>
      </c>
      <c r="K12" s="8">
        <f t="shared" si="0"/>
        <v>0.28388625592417061</v>
      </c>
      <c r="L12" s="10">
        <f>STDEV(C93:C94)</f>
        <v>1.4142135623730951</v>
      </c>
      <c r="M12" s="13">
        <f t="shared" si="1"/>
        <v>2.3609575331771204E-3</v>
      </c>
    </row>
    <row r="13" spans="1:13">
      <c r="A13" s="1" t="s">
        <v>16</v>
      </c>
      <c r="B13" s="1" t="s">
        <v>16</v>
      </c>
      <c r="C13" s="1">
        <v>1970</v>
      </c>
      <c r="D13" s="1" t="s">
        <v>17</v>
      </c>
      <c r="G13">
        <v>11</v>
      </c>
      <c r="H13" s="4">
        <v>0.66666666666666663</v>
      </c>
      <c r="I13" s="6">
        <v>120</v>
      </c>
      <c r="J13">
        <f>AVERAGE(C102:C103)</f>
        <v>686</v>
      </c>
      <c r="K13" s="8">
        <f t="shared" si="0"/>
        <v>0.3251184834123223</v>
      </c>
      <c r="L13" s="10">
        <f>STDEV(C102:C103)</f>
        <v>2.8284271247461903</v>
      </c>
      <c r="M13" s="13">
        <f t="shared" si="1"/>
        <v>4.1230716104171871E-3</v>
      </c>
    </row>
    <row r="15" spans="1:13">
      <c r="A15" s="1" t="s">
        <v>6</v>
      </c>
      <c r="B15" s="2">
        <v>44238</v>
      </c>
    </row>
    <row r="16" spans="1:13">
      <c r="A16" s="1" t="s">
        <v>7</v>
      </c>
    </row>
    <row r="17" spans="1:9">
      <c r="A17" s="1" t="s">
        <v>8</v>
      </c>
      <c r="B17" s="1" t="s">
        <v>9</v>
      </c>
    </row>
    <row r="18" spans="1:9">
      <c r="A18" s="1" t="s">
        <v>10</v>
      </c>
      <c r="B18" s="1" t="s">
        <v>18</v>
      </c>
    </row>
    <row r="20" spans="1:9">
      <c r="A20" s="1" t="s">
        <v>12</v>
      </c>
      <c r="B20" s="1" t="s">
        <v>13</v>
      </c>
      <c r="C20" s="1" t="s">
        <v>14</v>
      </c>
      <c r="D20" s="1" t="s">
        <v>15</v>
      </c>
    </row>
    <row r="21" spans="1:9">
      <c r="A21" s="1" t="s">
        <v>16</v>
      </c>
      <c r="B21" s="1" t="s">
        <v>16</v>
      </c>
      <c r="C21" s="1">
        <v>2040</v>
      </c>
      <c r="D21" s="1" t="s">
        <v>17</v>
      </c>
      <c r="F21">
        <f>C21-C22</f>
        <v>30</v>
      </c>
    </row>
    <row r="22" spans="1:9">
      <c r="A22" s="1" t="s">
        <v>16</v>
      </c>
      <c r="B22" s="1" t="s">
        <v>16</v>
      </c>
      <c r="C22" s="1">
        <v>2010</v>
      </c>
      <c r="D22" s="1" t="s">
        <v>17</v>
      </c>
    </row>
    <row r="24" spans="1:9">
      <c r="A24" s="1" t="s">
        <v>6</v>
      </c>
      <c r="B24" s="2">
        <v>44238</v>
      </c>
      <c r="I24" s="3"/>
    </row>
    <row r="25" spans="1:9">
      <c r="A25" s="1" t="s">
        <v>7</v>
      </c>
    </row>
    <row r="26" spans="1:9">
      <c r="A26" s="1" t="s">
        <v>8</v>
      </c>
      <c r="B26" s="1" t="s">
        <v>9</v>
      </c>
    </row>
    <row r="27" spans="1:9">
      <c r="A27" s="1" t="s">
        <v>10</v>
      </c>
      <c r="B27" s="1" t="s">
        <v>19</v>
      </c>
    </row>
    <row r="29" spans="1:9">
      <c r="A29" s="1" t="s">
        <v>12</v>
      </c>
      <c r="B29" s="1" t="s">
        <v>13</v>
      </c>
      <c r="C29" s="1" t="s">
        <v>14</v>
      </c>
      <c r="D29" s="1" t="s">
        <v>15</v>
      </c>
    </row>
    <row r="30" spans="1:9">
      <c r="A30" s="1" t="s">
        <v>16</v>
      </c>
      <c r="B30" s="1" t="s">
        <v>16</v>
      </c>
      <c r="C30" s="1">
        <v>2030</v>
      </c>
      <c r="D30" s="1" t="s">
        <v>17</v>
      </c>
      <c r="F30">
        <f>C30-C31</f>
        <v>20</v>
      </c>
    </row>
    <row r="31" spans="1:9">
      <c r="A31" s="1" t="s">
        <v>16</v>
      </c>
      <c r="B31" s="1" t="s">
        <v>16</v>
      </c>
      <c r="C31" s="1">
        <v>2010</v>
      </c>
      <c r="D31" s="1" t="s">
        <v>17</v>
      </c>
    </row>
    <row r="33" spans="1:6">
      <c r="A33" s="1" t="s">
        <v>6</v>
      </c>
      <c r="B33" s="2">
        <v>44238</v>
      </c>
    </row>
    <row r="34" spans="1:6">
      <c r="A34" s="1" t="s">
        <v>7</v>
      </c>
    </row>
    <row r="35" spans="1:6">
      <c r="A35" s="1" t="s">
        <v>8</v>
      </c>
      <c r="B35" s="1" t="s">
        <v>9</v>
      </c>
    </row>
    <row r="36" spans="1:6">
      <c r="A36" s="1" t="s">
        <v>10</v>
      </c>
      <c r="B36" s="1" t="s">
        <v>20</v>
      </c>
    </row>
    <row r="38" spans="1:6">
      <c r="A38" s="1" t="s">
        <v>12</v>
      </c>
      <c r="B38" s="1" t="s">
        <v>13</v>
      </c>
      <c r="C38" s="1" t="s">
        <v>14</v>
      </c>
      <c r="D38" s="1" t="s">
        <v>15</v>
      </c>
    </row>
    <row r="39" spans="1:6">
      <c r="A39" s="1" t="s">
        <v>16</v>
      </c>
      <c r="B39" s="1" t="s">
        <v>16</v>
      </c>
      <c r="C39" s="1">
        <v>2010</v>
      </c>
      <c r="D39" s="1" t="s">
        <v>17</v>
      </c>
      <c r="F39">
        <f>C39-C40</f>
        <v>40</v>
      </c>
    </row>
    <row r="40" spans="1:6">
      <c r="A40" s="1" t="s">
        <v>16</v>
      </c>
      <c r="B40" s="1" t="s">
        <v>16</v>
      </c>
      <c r="C40" s="1">
        <v>1970</v>
      </c>
      <c r="D40" s="1" t="s">
        <v>17</v>
      </c>
    </row>
    <row r="42" spans="1:6">
      <c r="A42" s="1" t="s">
        <v>6</v>
      </c>
      <c r="B42" s="2">
        <v>44238</v>
      </c>
    </row>
    <row r="43" spans="1:6">
      <c r="A43" s="1" t="s">
        <v>7</v>
      </c>
    </row>
    <row r="44" spans="1:6">
      <c r="A44" s="1" t="s">
        <v>8</v>
      </c>
      <c r="B44" s="1" t="s">
        <v>9</v>
      </c>
    </row>
    <row r="45" spans="1:6">
      <c r="A45" s="1" t="s">
        <v>10</v>
      </c>
      <c r="B45" s="1" t="s">
        <v>21</v>
      </c>
    </row>
    <row r="47" spans="1:6">
      <c r="A47" s="1" t="s">
        <v>12</v>
      </c>
      <c r="B47" s="1" t="s">
        <v>13</v>
      </c>
      <c r="C47" s="1" t="s">
        <v>14</v>
      </c>
      <c r="D47" s="1" t="s">
        <v>15</v>
      </c>
    </row>
    <row r="48" spans="1:6">
      <c r="A48" s="1" t="s">
        <v>16</v>
      </c>
      <c r="B48" s="1" t="s">
        <v>16</v>
      </c>
      <c r="C48" s="1">
        <v>2100</v>
      </c>
      <c r="D48" s="1" t="s">
        <v>17</v>
      </c>
      <c r="F48">
        <f>C48-C49</f>
        <v>10</v>
      </c>
    </row>
    <row r="49" spans="1:6">
      <c r="A49" s="1" t="s">
        <v>16</v>
      </c>
      <c r="B49" s="1" t="s">
        <v>16</v>
      </c>
      <c r="C49" s="1">
        <v>2090</v>
      </c>
      <c r="D49" s="1" t="s">
        <v>17</v>
      </c>
    </row>
    <row r="51" spans="1:6">
      <c r="A51" s="1" t="s">
        <v>6</v>
      </c>
      <c r="B51" s="2">
        <v>44238</v>
      </c>
    </row>
    <row r="52" spans="1:6">
      <c r="A52" s="1" t="s">
        <v>7</v>
      </c>
    </row>
    <row r="53" spans="1:6">
      <c r="A53" s="1" t="s">
        <v>8</v>
      </c>
      <c r="B53" s="1" t="s">
        <v>9</v>
      </c>
    </row>
    <row r="54" spans="1:6">
      <c r="A54" s="1" t="s">
        <v>10</v>
      </c>
      <c r="B54" s="1" t="s">
        <v>22</v>
      </c>
    </row>
    <row r="56" spans="1:6">
      <c r="A56" s="1" t="s">
        <v>12</v>
      </c>
      <c r="B56" s="1" t="s">
        <v>13</v>
      </c>
      <c r="C56" s="1" t="s">
        <v>14</v>
      </c>
      <c r="D56" s="1" t="s">
        <v>15</v>
      </c>
    </row>
    <row r="57" spans="1:6">
      <c r="A57" s="1" t="s">
        <v>16</v>
      </c>
      <c r="B57" s="1" t="s">
        <v>16</v>
      </c>
      <c r="C57" s="1">
        <v>2110</v>
      </c>
      <c r="D57" s="1" t="s">
        <v>17</v>
      </c>
      <c r="F57">
        <f>C57-C58</f>
        <v>20</v>
      </c>
    </row>
    <row r="58" spans="1:6">
      <c r="A58" s="1" t="s">
        <v>16</v>
      </c>
      <c r="B58" s="1" t="s">
        <v>16</v>
      </c>
      <c r="C58" s="1">
        <v>2090</v>
      </c>
      <c r="D58" s="1" t="s">
        <v>17</v>
      </c>
    </row>
    <row r="60" spans="1:6">
      <c r="A60" s="1" t="s">
        <v>6</v>
      </c>
      <c r="B60" s="2">
        <v>44238</v>
      </c>
    </row>
    <row r="61" spans="1:6">
      <c r="A61" s="1" t="s">
        <v>7</v>
      </c>
    </row>
    <row r="62" spans="1:6">
      <c r="A62" s="1" t="s">
        <v>8</v>
      </c>
      <c r="B62" s="1" t="s">
        <v>9</v>
      </c>
    </row>
    <row r="63" spans="1:6">
      <c r="A63" s="1" t="s">
        <v>10</v>
      </c>
      <c r="B63" s="1" t="s">
        <v>23</v>
      </c>
    </row>
    <row r="65" spans="1:6">
      <c r="A65" s="1" t="s">
        <v>12</v>
      </c>
      <c r="B65" s="1" t="s">
        <v>13</v>
      </c>
      <c r="C65" s="1" t="s">
        <v>14</v>
      </c>
      <c r="D65" s="1" t="s">
        <v>15</v>
      </c>
    </row>
    <row r="66" spans="1:6">
      <c r="A66" s="1" t="s">
        <v>16</v>
      </c>
      <c r="B66" s="1" t="s">
        <v>16</v>
      </c>
      <c r="C66" s="1">
        <v>2130</v>
      </c>
      <c r="D66" s="1" t="s">
        <v>17</v>
      </c>
      <c r="F66">
        <f>C66-C67</f>
        <v>30</v>
      </c>
    </row>
    <row r="67" spans="1:6">
      <c r="A67" s="1" t="s">
        <v>16</v>
      </c>
      <c r="B67" s="1" t="s">
        <v>16</v>
      </c>
      <c r="C67" s="1">
        <v>2100</v>
      </c>
      <c r="D67" s="1" t="s">
        <v>17</v>
      </c>
    </row>
    <row r="69" spans="1:6">
      <c r="A69" s="1" t="s">
        <v>6</v>
      </c>
      <c r="B69" s="2">
        <v>44238</v>
      </c>
    </row>
    <row r="70" spans="1:6">
      <c r="A70" s="1" t="s">
        <v>7</v>
      </c>
    </row>
    <row r="71" spans="1:6">
      <c r="A71" s="1" t="s">
        <v>8</v>
      </c>
      <c r="B71" s="1" t="s">
        <v>9</v>
      </c>
    </row>
    <row r="72" spans="1:6">
      <c r="A72" s="1" t="s">
        <v>10</v>
      </c>
      <c r="B72" s="1" t="s">
        <v>24</v>
      </c>
    </row>
    <row r="74" spans="1:6">
      <c r="A74" s="1" t="s">
        <v>12</v>
      </c>
      <c r="B74" s="1" t="s">
        <v>13</v>
      </c>
      <c r="C74" s="1" t="s">
        <v>14</v>
      </c>
      <c r="D74" s="1" t="s">
        <v>15</v>
      </c>
    </row>
    <row r="75" spans="1:6">
      <c r="A75" s="1" t="s">
        <v>16</v>
      </c>
      <c r="B75" s="1" t="s">
        <v>16</v>
      </c>
      <c r="C75" s="1">
        <v>520</v>
      </c>
      <c r="D75" s="1" t="s">
        <v>17</v>
      </c>
      <c r="F75">
        <f>ABS(C75-C76)</f>
        <v>12</v>
      </c>
    </row>
    <row r="76" spans="1:6">
      <c r="A76" s="1" t="s">
        <v>16</v>
      </c>
      <c r="B76" s="1" t="s">
        <v>16</v>
      </c>
      <c r="C76" s="1">
        <v>532</v>
      </c>
      <c r="D76" s="1" t="s">
        <v>17</v>
      </c>
    </row>
    <row r="78" spans="1:6">
      <c r="A78" s="1" t="s">
        <v>6</v>
      </c>
      <c r="B78" s="2">
        <v>44238</v>
      </c>
    </row>
    <row r="79" spans="1:6">
      <c r="A79" s="1" t="s">
        <v>7</v>
      </c>
    </row>
    <row r="80" spans="1:6">
      <c r="A80" s="1" t="s">
        <v>8</v>
      </c>
      <c r="B80" s="1" t="s">
        <v>9</v>
      </c>
    </row>
    <row r="81" spans="1:6">
      <c r="A81" s="1" t="s">
        <v>10</v>
      </c>
      <c r="B81" s="1" t="s">
        <v>25</v>
      </c>
    </row>
    <row r="83" spans="1:6">
      <c r="A83" s="1" t="s">
        <v>12</v>
      </c>
      <c r="B83" s="1" t="s">
        <v>13</v>
      </c>
      <c r="C83" s="1" t="s">
        <v>14</v>
      </c>
      <c r="D83" s="1" t="s">
        <v>15</v>
      </c>
    </row>
    <row r="84" spans="1:6">
      <c r="A84" s="1" t="s">
        <v>16</v>
      </c>
      <c r="B84" s="1" t="s">
        <v>16</v>
      </c>
      <c r="C84" s="1">
        <v>561</v>
      </c>
      <c r="D84" s="1" t="s">
        <v>17</v>
      </c>
      <c r="F84">
        <f>C84-C85</f>
        <v>4</v>
      </c>
    </row>
    <row r="85" spans="1:6">
      <c r="A85" s="1" t="s">
        <v>16</v>
      </c>
      <c r="B85" s="1" t="s">
        <v>16</v>
      </c>
      <c r="C85" s="1">
        <v>557</v>
      </c>
      <c r="D85" s="1" t="s">
        <v>17</v>
      </c>
    </row>
    <row r="87" spans="1:6">
      <c r="A87" s="1" t="s">
        <v>6</v>
      </c>
      <c r="B87" s="2">
        <v>44238</v>
      </c>
    </row>
    <row r="88" spans="1:6">
      <c r="A88" s="1" t="s">
        <v>7</v>
      </c>
    </row>
    <row r="89" spans="1:6">
      <c r="A89" s="1" t="s">
        <v>8</v>
      </c>
      <c r="B89" s="1" t="s">
        <v>9</v>
      </c>
    </row>
    <row r="90" spans="1:6">
      <c r="A90" s="1" t="s">
        <v>10</v>
      </c>
      <c r="B90" s="1" t="s">
        <v>26</v>
      </c>
    </row>
    <row r="92" spans="1:6">
      <c r="A92" s="1" t="s">
        <v>12</v>
      </c>
      <c r="B92" s="1" t="s">
        <v>13</v>
      </c>
      <c r="C92" s="1" t="s">
        <v>14</v>
      </c>
      <c r="D92" s="1" t="s">
        <v>15</v>
      </c>
    </row>
    <row r="93" spans="1:6">
      <c r="A93" s="1" t="s">
        <v>16</v>
      </c>
      <c r="B93" s="1" t="s">
        <v>16</v>
      </c>
      <c r="C93" s="1">
        <v>598</v>
      </c>
      <c r="D93" s="1" t="s">
        <v>17</v>
      </c>
      <c r="F93">
        <f>ABS(C93-C94)</f>
        <v>2</v>
      </c>
    </row>
    <row r="94" spans="1:6">
      <c r="A94" s="1" t="s">
        <v>16</v>
      </c>
      <c r="B94" s="1" t="s">
        <v>16</v>
      </c>
      <c r="C94" s="1">
        <v>600</v>
      </c>
      <c r="D94" s="1" t="s">
        <v>17</v>
      </c>
    </row>
    <row r="96" spans="1:6">
      <c r="A96" s="1" t="s">
        <v>6</v>
      </c>
      <c r="B96" s="2">
        <v>44238</v>
      </c>
    </row>
    <row r="97" spans="1:6">
      <c r="A97" s="1" t="s">
        <v>7</v>
      </c>
    </row>
    <row r="98" spans="1:6">
      <c r="A98" s="1" t="s">
        <v>8</v>
      </c>
      <c r="B98" s="1" t="s">
        <v>9</v>
      </c>
    </row>
    <row r="99" spans="1:6">
      <c r="A99" s="1" t="s">
        <v>10</v>
      </c>
      <c r="B99" s="1" t="s">
        <v>27</v>
      </c>
    </row>
    <row r="101" spans="1:6">
      <c r="A101" s="1" t="s">
        <v>12</v>
      </c>
      <c r="B101" s="1" t="s">
        <v>13</v>
      </c>
      <c r="C101" s="1" t="s">
        <v>14</v>
      </c>
      <c r="D101" s="1" t="s">
        <v>15</v>
      </c>
    </row>
    <row r="102" spans="1:6">
      <c r="A102" s="1" t="s">
        <v>16</v>
      </c>
      <c r="B102" s="1" t="s">
        <v>16</v>
      </c>
      <c r="C102" s="1">
        <v>684</v>
      </c>
      <c r="D102" s="1" t="s">
        <v>17</v>
      </c>
      <c r="F102">
        <f>ABS(C102-C103)</f>
        <v>4</v>
      </c>
    </row>
    <row r="103" spans="1:6">
      <c r="A103" s="1" t="s">
        <v>16</v>
      </c>
      <c r="B103" s="1" t="s">
        <v>16</v>
      </c>
      <c r="C103" s="1">
        <v>688</v>
      </c>
      <c r="D103" s="1" t="s">
        <v>17</v>
      </c>
    </row>
    <row r="105" spans="1:6">
      <c r="A105" s="1" t="s">
        <v>6</v>
      </c>
      <c r="B105" s="2">
        <v>44238</v>
      </c>
    </row>
    <row r="106" spans="1:6">
      <c r="A106" s="1" t="s">
        <v>7</v>
      </c>
    </row>
    <row r="107" spans="1:6">
      <c r="A107" s="1" t="s">
        <v>8</v>
      </c>
      <c r="B107" s="1" t="s">
        <v>9</v>
      </c>
    </row>
    <row r="108" spans="1:6">
      <c r="A108" s="1" t="s">
        <v>10</v>
      </c>
      <c r="B108" s="1" t="s">
        <v>28</v>
      </c>
      <c r="E108" t="s">
        <v>33</v>
      </c>
    </row>
    <row r="110" spans="1:6">
      <c r="A110" s="1" t="s">
        <v>12</v>
      </c>
      <c r="B110" s="1" t="s">
        <v>13</v>
      </c>
      <c r="C110" s="1" t="s">
        <v>14</v>
      </c>
      <c r="D110" s="1" t="s">
        <v>15</v>
      </c>
    </row>
    <row r="111" spans="1:6">
      <c r="A111" s="1" t="s">
        <v>16</v>
      </c>
      <c r="B111" s="1" t="s">
        <v>16</v>
      </c>
      <c r="C111" s="1">
        <v>2120</v>
      </c>
      <c r="D111" s="1" t="s">
        <v>17</v>
      </c>
      <c r="F111">
        <f>C111-C112</f>
        <v>20</v>
      </c>
    </row>
    <row r="112" spans="1:6">
      <c r="A112" s="1" t="s">
        <v>16</v>
      </c>
      <c r="B112" s="1" t="s">
        <v>16</v>
      </c>
      <c r="C112" s="1">
        <v>2100</v>
      </c>
      <c r="D112" s="1" t="s">
        <v>17</v>
      </c>
    </row>
    <row r="114" spans="5:7">
      <c r="E114" t="s">
        <v>37</v>
      </c>
      <c r="F114" s="10">
        <f>AVERAGE(F12:F111)</f>
        <v>16.833333333333332</v>
      </c>
      <c r="G114" t="s">
        <v>36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workbookViewId="0">
      <selection activeCell="J1" sqref="J1:J2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  <col min="10" max="10" width="10.6640625" customWidth="1"/>
  </cols>
  <sheetData>
    <row r="1" spans="1:13">
      <c r="A1" s="1" t="s">
        <v>0</v>
      </c>
      <c r="B1" s="2">
        <v>44256</v>
      </c>
      <c r="G1" s="3"/>
      <c r="H1" s="3"/>
      <c r="I1" s="3"/>
      <c r="J1" s="3" t="s">
        <v>154</v>
      </c>
      <c r="K1">
        <f>'10 mlh'!K1</f>
        <v>2110</v>
      </c>
    </row>
    <row r="2" spans="1:13">
      <c r="A2" s="1" t="s">
        <v>1</v>
      </c>
      <c r="B2" s="1" t="s">
        <v>2</v>
      </c>
      <c r="G2" s="12" t="s">
        <v>35</v>
      </c>
      <c r="H2" s="3" t="s">
        <v>29</v>
      </c>
      <c r="I2" s="3" t="s">
        <v>30</v>
      </c>
      <c r="J2" s="3" t="s">
        <v>153</v>
      </c>
      <c r="K2" s="3" t="s">
        <v>31</v>
      </c>
      <c r="L2" s="3"/>
      <c r="M2" s="3"/>
    </row>
    <row r="3" spans="1:13">
      <c r="A3" s="1" t="s">
        <v>3</v>
      </c>
      <c r="B3" s="1" t="s">
        <v>4</v>
      </c>
      <c r="I3">
        <v>30</v>
      </c>
      <c r="J3">
        <f>C12</f>
        <v>635</v>
      </c>
      <c r="K3" s="8">
        <f>J3/$K$1</f>
        <v>0.3009478672985782</v>
      </c>
    </row>
    <row r="4" spans="1:13">
      <c r="A4" s="1" t="s">
        <v>5</v>
      </c>
      <c r="B4" s="1" t="s">
        <v>4</v>
      </c>
      <c r="I4">
        <v>60</v>
      </c>
      <c r="J4">
        <f>C20</f>
        <v>579</v>
      </c>
      <c r="K4" s="8">
        <f t="shared" ref="K4:K6" si="0">J4/$K$1</f>
        <v>0.27440758293838863</v>
      </c>
    </row>
    <row r="5" spans="1:13">
      <c r="I5">
        <v>90</v>
      </c>
      <c r="J5">
        <f>C28</f>
        <v>575</v>
      </c>
      <c r="K5" s="8">
        <f t="shared" si="0"/>
        <v>0.27251184834123221</v>
      </c>
    </row>
    <row r="6" spans="1:13">
      <c r="A6" s="1" t="s">
        <v>6</v>
      </c>
      <c r="B6" s="2">
        <v>44249</v>
      </c>
      <c r="I6">
        <v>120</v>
      </c>
      <c r="J6">
        <f>C36</f>
        <v>579</v>
      </c>
      <c r="K6" s="8">
        <f t="shared" si="0"/>
        <v>0.27440758293838863</v>
      </c>
    </row>
    <row r="7" spans="1:13">
      <c r="A7" s="1" t="s">
        <v>7</v>
      </c>
      <c r="B7" s="1" t="s">
        <v>123</v>
      </c>
    </row>
    <row r="8" spans="1:13">
      <c r="A8" s="1" t="s">
        <v>8</v>
      </c>
      <c r="B8" s="1" t="s">
        <v>9</v>
      </c>
    </row>
    <row r="9" spans="1:13">
      <c r="A9" s="1" t="s">
        <v>10</v>
      </c>
      <c r="B9" s="1" t="s">
        <v>124</v>
      </c>
    </row>
    <row r="11" spans="1:13">
      <c r="A11" s="1" t="s">
        <v>12</v>
      </c>
      <c r="B11" s="1" t="s">
        <v>13</v>
      </c>
      <c r="C11" s="1" t="s">
        <v>14</v>
      </c>
      <c r="D11" s="1" t="s">
        <v>15</v>
      </c>
    </row>
    <row r="12" spans="1:13">
      <c r="A12" s="1" t="s">
        <v>16</v>
      </c>
      <c r="B12" s="1" t="s">
        <v>16</v>
      </c>
      <c r="C12" s="1">
        <v>635</v>
      </c>
      <c r="D12" s="1" t="s">
        <v>17</v>
      </c>
    </row>
    <row r="14" spans="1:13">
      <c r="A14" s="1" t="s">
        <v>6</v>
      </c>
      <c r="B14" s="2">
        <v>44249</v>
      </c>
    </row>
    <row r="15" spans="1:13">
      <c r="A15" s="1" t="s">
        <v>7</v>
      </c>
      <c r="B15" s="1" t="s">
        <v>125</v>
      </c>
    </row>
    <row r="16" spans="1:13">
      <c r="A16" s="1" t="s">
        <v>8</v>
      </c>
      <c r="B16" s="1" t="s">
        <v>9</v>
      </c>
    </row>
    <row r="17" spans="1:4">
      <c r="A17" s="1" t="s">
        <v>10</v>
      </c>
      <c r="B17" s="1" t="s">
        <v>126</v>
      </c>
    </row>
    <row r="19" spans="1:4">
      <c r="A19" s="1" t="s">
        <v>12</v>
      </c>
      <c r="B19" s="1" t="s">
        <v>13</v>
      </c>
      <c r="C19" s="1" t="s">
        <v>14</v>
      </c>
      <c r="D19" s="1" t="s">
        <v>15</v>
      </c>
    </row>
    <row r="20" spans="1:4">
      <c r="A20" s="1" t="s">
        <v>16</v>
      </c>
      <c r="B20" s="1" t="s">
        <v>16</v>
      </c>
      <c r="C20" s="1">
        <v>579</v>
      </c>
      <c r="D20" s="1" t="s">
        <v>17</v>
      </c>
    </row>
    <row r="22" spans="1:4">
      <c r="A22" s="1" t="s">
        <v>6</v>
      </c>
      <c r="B22" s="2">
        <v>44249</v>
      </c>
    </row>
    <row r="23" spans="1:4">
      <c r="A23" s="1" t="s">
        <v>7</v>
      </c>
      <c r="B23" s="1" t="s">
        <v>127</v>
      </c>
    </row>
    <row r="24" spans="1:4">
      <c r="A24" s="1" t="s">
        <v>8</v>
      </c>
      <c r="B24" s="1" t="s">
        <v>9</v>
      </c>
    </row>
    <row r="25" spans="1:4">
      <c r="A25" s="1" t="s">
        <v>10</v>
      </c>
      <c r="B25" s="1" t="s">
        <v>128</v>
      </c>
    </row>
    <row r="27" spans="1:4">
      <c r="A27" s="1" t="s">
        <v>12</v>
      </c>
      <c r="B27" s="1" t="s">
        <v>13</v>
      </c>
      <c r="C27" s="1" t="s">
        <v>14</v>
      </c>
      <c r="D27" s="1" t="s">
        <v>15</v>
      </c>
    </row>
    <row r="28" spans="1:4">
      <c r="A28" s="1" t="s">
        <v>16</v>
      </c>
      <c r="B28" s="1" t="s">
        <v>16</v>
      </c>
      <c r="C28" s="1">
        <v>575</v>
      </c>
      <c r="D28" s="1" t="s">
        <v>17</v>
      </c>
    </row>
    <row r="30" spans="1:4">
      <c r="A30" s="1" t="s">
        <v>6</v>
      </c>
      <c r="B30" s="2">
        <v>44249</v>
      </c>
    </row>
    <row r="31" spans="1:4">
      <c r="A31" s="1" t="s">
        <v>7</v>
      </c>
      <c r="B31" s="1" t="s">
        <v>129</v>
      </c>
    </row>
    <row r="32" spans="1:4">
      <c r="A32" s="1" t="s">
        <v>8</v>
      </c>
      <c r="B32" s="1" t="s">
        <v>9</v>
      </c>
    </row>
    <row r="33" spans="1:4">
      <c r="A33" s="1" t="s">
        <v>10</v>
      </c>
      <c r="B33" s="1" t="s">
        <v>130</v>
      </c>
    </row>
    <row r="35" spans="1:4">
      <c r="A35" s="1" t="s">
        <v>12</v>
      </c>
      <c r="B35" s="1" t="s">
        <v>13</v>
      </c>
      <c r="C35" s="1" t="s">
        <v>14</v>
      </c>
      <c r="D35" s="1" t="s">
        <v>15</v>
      </c>
    </row>
    <row r="36" spans="1:4">
      <c r="A36" s="1" t="s">
        <v>16</v>
      </c>
      <c r="B36" s="1" t="s">
        <v>16</v>
      </c>
      <c r="C36" s="1">
        <v>579</v>
      </c>
      <c r="D36" s="1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0"/>
  <sheetViews>
    <sheetView workbookViewId="0">
      <selection activeCell="J15" sqref="J15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  <col min="10" max="10" width="10.1640625" customWidth="1"/>
  </cols>
  <sheetData>
    <row r="1" spans="1:13">
      <c r="A1" s="1" t="s">
        <v>0</v>
      </c>
      <c r="B1" s="2">
        <v>44256</v>
      </c>
      <c r="G1" s="3"/>
      <c r="H1" s="3"/>
      <c r="I1" s="3"/>
      <c r="J1" s="3" t="s">
        <v>154</v>
      </c>
      <c r="K1">
        <f>'10 mlh'!K1</f>
        <v>2110</v>
      </c>
    </row>
    <row r="2" spans="1:13">
      <c r="A2" s="1" t="s">
        <v>1</v>
      </c>
      <c r="B2" s="1" t="s">
        <v>2</v>
      </c>
      <c r="G2" s="12" t="s">
        <v>35</v>
      </c>
      <c r="H2" s="12" t="s">
        <v>58</v>
      </c>
      <c r="I2" s="3" t="s">
        <v>30</v>
      </c>
      <c r="J2" s="3" t="s">
        <v>153</v>
      </c>
      <c r="K2" s="3" t="s">
        <v>31</v>
      </c>
      <c r="L2" s="14" t="s">
        <v>175</v>
      </c>
      <c r="M2" s="14"/>
    </row>
    <row r="3" spans="1:13">
      <c r="A3" s="1" t="s">
        <v>3</v>
      </c>
      <c r="B3" s="1" t="s">
        <v>4</v>
      </c>
      <c r="G3">
        <v>1</v>
      </c>
      <c r="H3" t="s">
        <v>59</v>
      </c>
      <c r="I3">
        <v>30</v>
      </c>
      <c r="J3">
        <f>C12</f>
        <v>1690</v>
      </c>
      <c r="K3" s="8">
        <f t="shared" ref="K3:K10" si="0">J3/$K$1</f>
        <v>0.80094786729857825</v>
      </c>
      <c r="L3" s="15">
        <f>I3*10/60</f>
        <v>5</v>
      </c>
      <c r="M3" s="16"/>
    </row>
    <row r="4" spans="1:13">
      <c r="A4" s="1" t="s">
        <v>5</v>
      </c>
      <c r="B4" s="1" t="s">
        <v>4</v>
      </c>
      <c r="G4">
        <v>2</v>
      </c>
      <c r="H4" t="s">
        <v>59</v>
      </c>
      <c r="I4">
        <v>60</v>
      </c>
      <c r="J4">
        <f>C20</f>
        <v>1680</v>
      </c>
      <c r="K4" s="8">
        <f t="shared" si="0"/>
        <v>0.79620853080568721</v>
      </c>
      <c r="L4" s="15">
        <f t="shared" ref="L4:L19" si="1">I4*10/60</f>
        <v>10</v>
      </c>
      <c r="M4" s="16"/>
    </row>
    <row r="5" spans="1:13">
      <c r="G5">
        <v>3</v>
      </c>
      <c r="H5" t="s">
        <v>59</v>
      </c>
      <c r="I5">
        <v>90</v>
      </c>
      <c r="J5">
        <f>C28</f>
        <v>1700</v>
      </c>
      <c r="K5" s="8">
        <f t="shared" si="0"/>
        <v>0.80568720379146919</v>
      </c>
      <c r="L5" s="15">
        <f t="shared" si="1"/>
        <v>15</v>
      </c>
      <c r="M5" s="16"/>
    </row>
    <row r="6" spans="1:13">
      <c r="A6" s="1" t="s">
        <v>6</v>
      </c>
      <c r="B6" s="2">
        <v>44250</v>
      </c>
      <c r="G6">
        <v>4</v>
      </c>
      <c r="H6" t="s">
        <v>59</v>
      </c>
      <c r="I6">
        <v>120</v>
      </c>
      <c r="J6">
        <f>C36</f>
        <v>1720</v>
      </c>
      <c r="K6" s="8">
        <f t="shared" si="0"/>
        <v>0.81516587677725116</v>
      </c>
      <c r="L6" s="15">
        <f t="shared" si="1"/>
        <v>20</v>
      </c>
      <c r="M6" s="16"/>
    </row>
    <row r="7" spans="1:13">
      <c r="A7" s="1" t="s">
        <v>7</v>
      </c>
      <c r="G7">
        <v>5</v>
      </c>
      <c r="H7" t="s">
        <v>59</v>
      </c>
      <c r="I7">
        <v>150</v>
      </c>
      <c r="J7">
        <f>C44</f>
        <v>1720</v>
      </c>
      <c r="K7" s="8">
        <f t="shared" si="0"/>
        <v>0.81516587677725116</v>
      </c>
      <c r="L7" s="15">
        <f t="shared" si="1"/>
        <v>25</v>
      </c>
      <c r="M7" s="16"/>
    </row>
    <row r="8" spans="1:13">
      <c r="A8" s="1" t="s">
        <v>8</v>
      </c>
      <c r="B8" s="1" t="s">
        <v>9</v>
      </c>
      <c r="G8">
        <v>6</v>
      </c>
      <c r="H8" t="s">
        <v>59</v>
      </c>
      <c r="I8">
        <v>180</v>
      </c>
      <c r="J8">
        <f>C52</f>
        <v>1730</v>
      </c>
      <c r="K8" s="8">
        <f t="shared" si="0"/>
        <v>0.81990521327014221</v>
      </c>
      <c r="L8" s="15">
        <f t="shared" si="1"/>
        <v>30</v>
      </c>
      <c r="M8" s="16"/>
    </row>
    <row r="9" spans="1:13">
      <c r="A9" s="1" t="s">
        <v>10</v>
      </c>
      <c r="B9" s="1" t="s">
        <v>41</v>
      </c>
      <c r="G9">
        <v>7</v>
      </c>
      <c r="H9" t="s">
        <v>59</v>
      </c>
      <c r="I9">
        <v>210</v>
      </c>
      <c r="J9">
        <f>C60</f>
        <v>1710</v>
      </c>
      <c r="K9" s="8">
        <f t="shared" si="0"/>
        <v>0.81042654028436023</v>
      </c>
      <c r="L9" s="15">
        <f t="shared" si="1"/>
        <v>35</v>
      </c>
      <c r="M9" s="16"/>
    </row>
    <row r="10" spans="1:13">
      <c r="G10">
        <v>8</v>
      </c>
      <c r="H10" t="s">
        <v>59</v>
      </c>
      <c r="I10">
        <v>240</v>
      </c>
      <c r="J10">
        <f>C68</f>
        <v>1720</v>
      </c>
      <c r="K10" s="8">
        <f t="shared" si="0"/>
        <v>0.81516587677725116</v>
      </c>
      <c r="L10" s="15">
        <f t="shared" si="1"/>
        <v>40</v>
      </c>
      <c r="M10" s="16"/>
    </row>
    <row r="11" spans="1:13">
      <c r="A11" s="1" t="s">
        <v>12</v>
      </c>
      <c r="B11" s="1" t="s">
        <v>13</v>
      </c>
      <c r="C11" s="1" t="s">
        <v>14</v>
      </c>
      <c r="D11" s="1" t="s">
        <v>15</v>
      </c>
      <c r="G11" s="5">
        <v>9</v>
      </c>
      <c r="H11" s="5" t="s">
        <v>60</v>
      </c>
      <c r="I11" s="5">
        <v>0</v>
      </c>
      <c r="J11" s="5">
        <f>C76</f>
        <v>1330</v>
      </c>
      <c r="K11" s="9">
        <f>J11/$K$1</f>
        <v>0.63033175355450233</v>
      </c>
      <c r="L11" s="15">
        <f t="shared" si="1"/>
        <v>0</v>
      </c>
      <c r="M11" s="16"/>
    </row>
    <row r="12" spans="1:13">
      <c r="A12" s="1" t="s">
        <v>16</v>
      </c>
      <c r="B12" s="1" t="s">
        <v>16</v>
      </c>
      <c r="C12" s="1">
        <v>1690</v>
      </c>
      <c r="D12" s="1" t="s">
        <v>17</v>
      </c>
      <c r="G12" s="17">
        <v>10</v>
      </c>
      <c r="H12" s="17" t="s">
        <v>60</v>
      </c>
      <c r="I12" s="17">
        <v>30</v>
      </c>
      <c r="J12" s="17">
        <f>C84</f>
        <v>651</v>
      </c>
      <c r="K12" s="18">
        <f>J12/$K$1</f>
        <v>0.30853080568720381</v>
      </c>
      <c r="L12" s="15">
        <f t="shared" si="1"/>
        <v>5</v>
      </c>
      <c r="M12" s="16"/>
    </row>
    <row r="13" spans="1:13">
      <c r="G13" s="17">
        <v>11</v>
      </c>
      <c r="H13" s="17" t="s">
        <v>60</v>
      </c>
      <c r="I13" s="6">
        <v>60</v>
      </c>
      <c r="J13" s="17">
        <f>C92</f>
        <v>734</v>
      </c>
      <c r="K13" s="18">
        <f>J13/$K$1</f>
        <v>0.34786729857819904</v>
      </c>
      <c r="L13" s="15">
        <f t="shared" si="1"/>
        <v>10</v>
      </c>
      <c r="M13" s="16"/>
    </row>
    <row r="14" spans="1:13">
      <c r="A14" s="1" t="s">
        <v>6</v>
      </c>
      <c r="B14" s="2">
        <v>44250</v>
      </c>
      <c r="G14" s="17">
        <v>12</v>
      </c>
      <c r="H14" s="17" t="s">
        <v>60</v>
      </c>
      <c r="I14" s="6">
        <v>90</v>
      </c>
      <c r="J14" s="17">
        <f>C100</f>
        <v>694</v>
      </c>
      <c r="K14" s="18">
        <f>J14/$K$1</f>
        <v>0.32890995260663508</v>
      </c>
      <c r="L14" s="15">
        <f t="shared" si="1"/>
        <v>15</v>
      </c>
    </row>
    <row r="15" spans="1:13">
      <c r="A15" s="1" t="s">
        <v>7</v>
      </c>
      <c r="G15" s="17">
        <v>13</v>
      </c>
      <c r="H15" s="17" t="s">
        <v>60</v>
      </c>
      <c r="I15" s="6">
        <v>120</v>
      </c>
      <c r="J15" s="17">
        <f>C108</f>
        <v>666</v>
      </c>
      <c r="K15" s="51">
        <f t="shared" ref="K15:K19" si="2">J15/$K$1</f>
        <v>0.31563981042654027</v>
      </c>
      <c r="L15" s="15">
        <f t="shared" si="1"/>
        <v>20</v>
      </c>
    </row>
    <row r="16" spans="1:13">
      <c r="A16" s="1" t="s">
        <v>8</v>
      </c>
      <c r="B16" s="1" t="s">
        <v>9</v>
      </c>
      <c r="G16" s="17">
        <v>14</v>
      </c>
      <c r="H16" s="17" t="s">
        <v>60</v>
      </c>
      <c r="I16" s="17">
        <v>150</v>
      </c>
      <c r="J16" s="17">
        <f>C116</f>
        <v>668</v>
      </c>
      <c r="K16" s="18">
        <f t="shared" si="2"/>
        <v>0.31658767772511848</v>
      </c>
      <c r="L16" s="15">
        <f t="shared" si="1"/>
        <v>25</v>
      </c>
    </row>
    <row r="17" spans="1:12">
      <c r="A17" s="1" t="s">
        <v>10</v>
      </c>
      <c r="B17" s="1" t="s">
        <v>42</v>
      </c>
      <c r="G17" s="17">
        <v>15</v>
      </c>
      <c r="H17" s="17" t="s">
        <v>60</v>
      </c>
      <c r="I17" s="6">
        <v>180</v>
      </c>
      <c r="J17" s="17">
        <f>C124</f>
        <v>675</v>
      </c>
      <c r="K17" s="18">
        <f>J17/$K$1</f>
        <v>0.31990521327014215</v>
      </c>
      <c r="L17" s="15">
        <f t="shared" si="1"/>
        <v>30</v>
      </c>
    </row>
    <row r="18" spans="1:12">
      <c r="G18" s="17">
        <v>16</v>
      </c>
      <c r="H18" s="17" t="s">
        <v>60</v>
      </c>
      <c r="I18" s="6">
        <v>210</v>
      </c>
      <c r="J18">
        <f>C132</f>
        <v>687</v>
      </c>
      <c r="K18" s="18">
        <f t="shared" si="2"/>
        <v>0.32559241706161135</v>
      </c>
      <c r="L18" s="15">
        <f t="shared" si="1"/>
        <v>35</v>
      </c>
    </row>
    <row r="19" spans="1:12">
      <c r="A19" s="1" t="s">
        <v>12</v>
      </c>
      <c r="B19" s="1" t="s">
        <v>13</v>
      </c>
      <c r="C19" s="1" t="s">
        <v>14</v>
      </c>
      <c r="D19" s="1" t="s">
        <v>15</v>
      </c>
      <c r="G19" s="17">
        <v>17</v>
      </c>
      <c r="H19" s="17" t="s">
        <v>60</v>
      </c>
      <c r="I19" s="6">
        <v>240</v>
      </c>
      <c r="J19">
        <f>C140</f>
        <v>785</v>
      </c>
      <c r="K19" s="18">
        <f t="shared" si="2"/>
        <v>0.37203791469194314</v>
      </c>
      <c r="L19" s="15">
        <f t="shared" si="1"/>
        <v>40</v>
      </c>
    </row>
    <row r="20" spans="1:12">
      <c r="A20" s="1" t="s">
        <v>16</v>
      </c>
      <c r="B20" s="1" t="s">
        <v>16</v>
      </c>
      <c r="C20" s="1">
        <v>1680</v>
      </c>
      <c r="D20" s="1" t="s">
        <v>17</v>
      </c>
    </row>
    <row r="22" spans="1:12">
      <c r="A22" s="1" t="s">
        <v>6</v>
      </c>
      <c r="B22" s="2">
        <v>44250</v>
      </c>
    </row>
    <row r="23" spans="1:12">
      <c r="A23" s="1" t="s">
        <v>7</v>
      </c>
    </row>
    <row r="24" spans="1:12">
      <c r="A24" s="1" t="s">
        <v>8</v>
      </c>
      <c r="B24" s="1" t="s">
        <v>9</v>
      </c>
    </row>
    <row r="25" spans="1:12">
      <c r="A25" s="1" t="s">
        <v>10</v>
      </c>
      <c r="B25" s="1" t="s">
        <v>43</v>
      </c>
    </row>
    <row r="27" spans="1:12">
      <c r="A27" s="1" t="s">
        <v>12</v>
      </c>
      <c r="B27" s="1" t="s">
        <v>13</v>
      </c>
      <c r="C27" s="1" t="s">
        <v>14</v>
      </c>
      <c r="D27" s="1" t="s">
        <v>15</v>
      </c>
    </row>
    <row r="28" spans="1:12">
      <c r="A28" s="1" t="s">
        <v>16</v>
      </c>
      <c r="B28" s="1" t="s">
        <v>16</v>
      </c>
      <c r="C28" s="1">
        <v>1700</v>
      </c>
      <c r="D28" s="1" t="s">
        <v>17</v>
      </c>
    </row>
    <row r="30" spans="1:12">
      <c r="A30" s="1" t="s">
        <v>6</v>
      </c>
      <c r="B30" s="2">
        <v>44250</v>
      </c>
    </row>
    <row r="31" spans="1:12">
      <c r="A31" s="1" t="s">
        <v>7</v>
      </c>
    </row>
    <row r="32" spans="1:12">
      <c r="A32" s="1" t="s">
        <v>8</v>
      </c>
      <c r="B32" s="1" t="s">
        <v>9</v>
      </c>
    </row>
    <row r="33" spans="1:4">
      <c r="A33" s="1" t="s">
        <v>10</v>
      </c>
      <c r="B33" s="1" t="s">
        <v>44</v>
      </c>
    </row>
    <row r="35" spans="1:4">
      <c r="A35" s="1" t="s">
        <v>12</v>
      </c>
      <c r="B35" s="1" t="s">
        <v>13</v>
      </c>
      <c r="C35" s="1" t="s">
        <v>14</v>
      </c>
      <c r="D35" s="1" t="s">
        <v>15</v>
      </c>
    </row>
    <row r="36" spans="1:4">
      <c r="A36" s="1" t="s">
        <v>16</v>
      </c>
      <c r="B36" s="1" t="s">
        <v>16</v>
      </c>
      <c r="C36" s="1">
        <v>1720</v>
      </c>
      <c r="D36" s="1" t="s">
        <v>17</v>
      </c>
    </row>
    <row r="38" spans="1:4">
      <c r="A38" s="1" t="s">
        <v>6</v>
      </c>
      <c r="B38" s="2">
        <v>44250</v>
      </c>
    </row>
    <row r="39" spans="1:4">
      <c r="A39" s="1" t="s">
        <v>7</v>
      </c>
    </row>
    <row r="40" spans="1:4">
      <c r="A40" s="1" t="s">
        <v>8</v>
      </c>
      <c r="B40" s="1" t="s">
        <v>9</v>
      </c>
    </row>
    <row r="41" spans="1:4">
      <c r="A41" s="1" t="s">
        <v>10</v>
      </c>
      <c r="B41" s="1" t="s">
        <v>45</v>
      </c>
    </row>
    <row r="43" spans="1:4">
      <c r="A43" s="1" t="s">
        <v>12</v>
      </c>
      <c r="B43" s="1" t="s">
        <v>13</v>
      </c>
      <c r="C43" s="1" t="s">
        <v>14</v>
      </c>
      <c r="D43" s="1" t="s">
        <v>15</v>
      </c>
    </row>
    <row r="44" spans="1:4">
      <c r="A44" s="1" t="s">
        <v>16</v>
      </c>
      <c r="B44" s="1" t="s">
        <v>16</v>
      </c>
      <c r="C44" s="1">
        <v>1720</v>
      </c>
      <c r="D44" s="1" t="s">
        <v>17</v>
      </c>
    </row>
    <row r="46" spans="1:4">
      <c r="A46" s="1" t="s">
        <v>6</v>
      </c>
      <c r="B46" s="2">
        <v>44250</v>
      </c>
    </row>
    <row r="47" spans="1:4">
      <c r="A47" s="1" t="s">
        <v>7</v>
      </c>
    </row>
    <row r="48" spans="1:4">
      <c r="A48" s="1" t="s">
        <v>8</v>
      </c>
      <c r="B48" s="1" t="s">
        <v>9</v>
      </c>
    </row>
    <row r="49" spans="1:4">
      <c r="A49" s="1" t="s">
        <v>10</v>
      </c>
      <c r="B49" s="1" t="s">
        <v>46</v>
      </c>
    </row>
    <row r="51" spans="1:4">
      <c r="A51" s="1" t="s">
        <v>12</v>
      </c>
      <c r="B51" s="1" t="s">
        <v>13</v>
      </c>
      <c r="C51" s="1" t="s">
        <v>14</v>
      </c>
      <c r="D51" s="1" t="s">
        <v>15</v>
      </c>
    </row>
    <row r="52" spans="1:4">
      <c r="A52" s="1" t="s">
        <v>16</v>
      </c>
      <c r="B52" s="1" t="s">
        <v>16</v>
      </c>
      <c r="C52" s="1">
        <v>1730</v>
      </c>
      <c r="D52" s="1" t="s">
        <v>17</v>
      </c>
    </row>
    <row r="54" spans="1:4">
      <c r="A54" s="1" t="s">
        <v>6</v>
      </c>
      <c r="B54" s="2">
        <v>44250</v>
      </c>
    </row>
    <row r="55" spans="1:4">
      <c r="A55" s="1" t="s">
        <v>7</v>
      </c>
    </row>
    <row r="56" spans="1:4">
      <c r="A56" s="1" t="s">
        <v>8</v>
      </c>
      <c r="B56" s="1" t="s">
        <v>9</v>
      </c>
    </row>
    <row r="57" spans="1:4">
      <c r="A57" s="1" t="s">
        <v>10</v>
      </c>
      <c r="B57" s="1" t="s">
        <v>47</v>
      </c>
    </row>
    <row r="59" spans="1:4">
      <c r="A59" s="1" t="s">
        <v>12</v>
      </c>
      <c r="B59" s="1" t="s">
        <v>13</v>
      </c>
      <c r="C59" s="1" t="s">
        <v>14</v>
      </c>
      <c r="D59" s="1" t="s">
        <v>15</v>
      </c>
    </row>
    <row r="60" spans="1:4">
      <c r="A60" s="1" t="s">
        <v>16</v>
      </c>
      <c r="B60" s="1" t="s">
        <v>16</v>
      </c>
      <c r="C60" s="1">
        <v>1710</v>
      </c>
      <c r="D60" s="1" t="s">
        <v>17</v>
      </c>
    </row>
    <row r="62" spans="1:4">
      <c r="A62" s="1" t="s">
        <v>6</v>
      </c>
      <c r="B62" s="2">
        <v>44250</v>
      </c>
    </row>
    <row r="63" spans="1:4">
      <c r="A63" s="1" t="s">
        <v>7</v>
      </c>
    </row>
    <row r="64" spans="1:4">
      <c r="A64" s="1" t="s">
        <v>8</v>
      </c>
      <c r="B64" s="1" t="s">
        <v>9</v>
      </c>
    </row>
    <row r="65" spans="1:4">
      <c r="A65" s="1" t="s">
        <v>10</v>
      </c>
      <c r="B65" s="1" t="s">
        <v>48</v>
      </c>
    </row>
    <row r="67" spans="1:4">
      <c r="A67" s="1" t="s">
        <v>12</v>
      </c>
      <c r="B67" s="1" t="s">
        <v>13</v>
      </c>
      <c r="C67" s="1" t="s">
        <v>14</v>
      </c>
      <c r="D67" s="1" t="s">
        <v>15</v>
      </c>
    </row>
    <row r="68" spans="1:4">
      <c r="A68" s="1" t="s">
        <v>16</v>
      </c>
      <c r="B68" s="1" t="s">
        <v>16</v>
      </c>
      <c r="C68" s="1">
        <v>1720</v>
      </c>
      <c r="D68" s="1" t="s">
        <v>17</v>
      </c>
    </row>
    <row r="70" spans="1:4">
      <c r="A70" s="1" t="s">
        <v>6</v>
      </c>
      <c r="B70" s="2">
        <v>44250</v>
      </c>
    </row>
    <row r="71" spans="1:4">
      <c r="A71" s="1" t="s">
        <v>7</v>
      </c>
    </row>
    <row r="72" spans="1:4">
      <c r="A72" s="1" t="s">
        <v>8</v>
      </c>
      <c r="B72" s="1" t="s">
        <v>9</v>
      </c>
    </row>
    <row r="73" spans="1:4">
      <c r="A73" s="1" t="s">
        <v>10</v>
      </c>
      <c r="B73" s="1" t="s">
        <v>49</v>
      </c>
    </row>
    <row r="75" spans="1:4">
      <c r="A75" s="1" t="s">
        <v>12</v>
      </c>
      <c r="B75" s="1" t="s">
        <v>13</v>
      </c>
      <c r="C75" s="1" t="s">
        <v>14</v>
      </c>
      <c r="D75" s="1" t="s">
        <v>15</v>
      </c>
    </row>
    <row r="76" spans="1:4">
      <c r="A76" s="1" t="s">
        <v>16</v>
      </c>
      <c r="B76" s="1" t="s">
        <v>16</v>
      </c>
      <c r="C76" s="1">
        <v>1330</v>
      </c>
      <c r="D76" s="1" t="s">
        <v>17</v>
      </c>
    </row>
    <row r="78" spans="1:4">
      <c r="A78" s="1" t="s">
        <v>6</v>
      </c>
      <c r="B78" s="2">
        <v>44250</v>
      </c>
    </row>
    <row r="79" spans="1:4">
      <c r="A79" s="1" t="s">
        <v>7</v>
      </c>
    </row>
    <row r="80" spans="1:4">
      <c r="A80" s="1" t="s">
        <v>8</v>
      </c>
      <c r="B80" s="1" t="s">
        <v>9</v>
      </c>
    </row>
    <row r="81" spans="1:4">
      <c r="A81" s="1" t="s">
        <v>10</v>
      </c>
      <c r="B81" s="1" t="s">
        <v>50</v>
      </c>
    </row>
    <row r="83" spans="1:4">
      <c r="A83" s="1" t="s">
        <v>12</v>
      </c>
      <c r="B83" s="1" t="s">
        <v>13</v>
      </c>
      <c r="C83" s="1" t="s">
        <v>14</v>
      </c>
      <c r="D83" s="1" t="s">
        <v>15</v>
      </c>
    </row>
    <row r="84" spans="1:4">
      <c r="A84" s="1" t="s">
        <v>16</v>
      </c>
      <c r="B84" s="1" t="s">
        <v>16</v>
      </c>
      <c r="C84" s="1">
        <v>651</v>
      </c>
      <c r="D84" s="1" t="s">
        <v>17</v>
      </c>
    </row>
    <row r="86" spans="1:4">
      <c r="A86" s="1" t="s">
        <v>6</v>
      </c>
      <c r="B86" s="2">
        <v>44250</v>
      </c>
    </row>
    <row r="87" spans="1:4">
      <c r="A87" s="1" t="s">
        <v>7</v>
      </c>
    </row>
    <row r="88" spans="1:4">
      <c r="A88" s="1" t="s">
        <v>8</v>
      </c>
      <c r="B88" s="1" t="s">
        <v>9</v>
      </c>
    </row>
    <row r="89" spans="1:4">
      <c r="A89" s="1" t="s">
        <v>10</v>
      </c>
      <c r="B89" s="1" t="s">
        <v>51</v>
      </c>
    </row>
    <row r="91" spans="1:4">
      <c r="A91" s="1" t="s">
        <v>12</v>
      </c>
      <c r="B91" s="1" t="s">
        <v>13</v>
      </c>
      <c r="C91" s="1" t="s">
        <v>14</v>
      </c>
      <c r="D91" s="1" t="s">
        <v>15</v>
      </c>
    </row>
    <row r="92" spans="1:4">
      <c r="A92" s="1" t="s">
        <v>16</v>
      </c>
      <c r="B92" s="1" t="s">
        <v>16</v>
      </c>
      <c r="C92" s="1">
        <v>734</v>
      </c>
      <c r="D92" s="1" t="s">
        <v>17</v>
      </c>
    </row>
    <row r="94" spans="1:4">
      <c r="A94" s="1" t="s">
        <v>6</v>
      </c>
      <c r="B94" s="2">
        <v>44250</v>
      </c>
    </row>
    <row r="95" spans="1:4">
      <c r="A95" s="1" t="s">
        <v>7</v>
      </c>
    </row>
    <row r="96" spans="1:4">
      <c r="A96" s="1" t="s">
        <v>8</v>
      </c>
      <c r="B96" s="1" t="s">
        <v>9</v>
      </c>
    </row>
    <row r="97" spans="1:4">
      <c r="A97" s="1" t="s">
        <v>10</v>
      </c>
      <c r="B97" s="1" t="s">
        <v>52</v>
      </c>
    </row>
    <row r="99" spans="1:4">
      <c r="A99" s="1" t="s">
        <v>12</v>
      </c>
      <c r="B99" s="1" t="s">
        <v>13</v>
      </c>
      <c r="C99" s="1" t="s">
        <v>14</v>
      </c>
      <c r="D99" s="1" t="s">
        <v>15</v>
      </c>
    </row>
    <row r="100" spans="1:4">
      <c r="A100" s="1" t="s">
        <v>16</v>
      </c>
      <c r="B100" s="1" t="s">
        <v>16</v>
      </c>
      <c r="C100" s="1">
        <v>694</v>
      </c>
      <c r="D100" s="1" t="s">
        <v>17</v>
      </c>
    </row>
    <row r="102" spans="1:4">
      <c r="A102" s="1" t="s">
        <v>6</v>
      </c>
      <c r="B102" s="2">
        <v>44250</v>
      </c>
    </row>
    <row r="103" spans="1:4">
      <c r="A103" s="1" t="s">
        <v>7</v>
      </c>
    </row>
    <row r="104" spans="1:4">
      <c r="A104" s="1" t="s">
        <v>8</v>
      </c>
      <c r="B104" s="1" t="s">
        <v>9</v>
      </c>
    </row>
    <row r="105" spans="1:4">
      <c r="A105" s="1" t="s">
        <v>10</v>
      </c>
      <c r="B105" s="1" t="s">
        <v>53</v>
      </c>
    </row>
    <row r="107" spans="1:4">
      <c r="A107" s="1" t="s">
        <v>12</v>
      </c>
      <c r="B107" s="1" t="s">
        <v>13</v>
      </c>
      <c r="C107" s="1" t="s">
        <v>14</v>
      </c>
      <c r="D107" s="1" t="s">
        <v>15</v>
      </c>
    </row>
    <row r="108" spans="1:4">
      <c r="A108" s="1" t="s">
        <v>16</v>
      </c>
      <c r="B108" s="1" t="s">
        <v>16</v>
      </c>
      <c r="C108" s="1">
        <v>666</v>
      </c>
      <c r="D108" s="1" t="s">
        <v>17</v>
      </c>
    </row>
    <row r="110" spans="1:4">
      <c r="A110" s="1" t="s">
        <v>6</v>
      </c>
      <c r="B110" s="2">
        <v>44250</v>
      </c>
    </row>
    <row r="111" spans="1:4">
      <c r="A111" s="1" t="s">
        <v>7</v>
      </c>
    </row>
    <row r="112" spans="1:4">
      <c r="A112" s="1" t="s">
        <v>8</v>
      </c>
      <c r="B112" s="1" t="s">
        <v>9</v>
      </c>
    </row>
    <row r="113" spans="1:4">
      <c r="A113" s="1" t="s">
        <v>10</v>
      </c>
      <c r="B113" s="1" t="s">
        <v>54</v>
      </c>
    </row>
    <row r="115" spans="1:4">
      <c r="A115" s="1" t="s">
        <v>12</v>
      </c>
      <c r="B115" s="1" t="s">
        <v>13</v>
      </c>
      <c r="C115" s="1" t="s">
        <v>14</v>
      </c>
      <c r="D115" s="1" t="s">
        <v>15</v>
      </c>
    </row>
    <row r="116" spans="1:4">
      <c r="A116" s="1" t="s">
        <v>16</v>
      </c>
      <c r="B116" s="1" t="s">
        <v>16</v>
      </c>
      <c r="C116" s="1">
        <v>668</v>
      </c>
      <c r="D116" s="1" t="s">
        <v>17</v>
      </c>
    </row>
    <row r="118" spans="1:4">
      <c r="A118" s="1" t="s">
        <v>6</v>
      </c>
      <c r="B118" s="2">
        <v>44250</v>
      </c>
    </row>
    <row r="119" spans="1:4">
      <c r="A119" s="1" t="s">
        <v>7</v>
      </c>
    </row>
    <row r="120" spans="1:4">
      <c r="A120" s="1" t="s">
        <v>8</v>
      </c>
      <c r="B120" s="1" t="s">
        <v>9</v>
      </c>
    </row>
    <row r="121" spans="1:4">
      <c r="A121" s="1" t="s">
        <v>10</v>
      </c>
      <c r="B121" s="1" t="s">
        <v>55</v>
      </c>
    </row>
    <row r="123" spans="1:4">
      <c r="A123" s="1" t="s">
        <v>12</v>
      </c>
      <c r="B123" s="1" t="s">
        <v>13</v>
      </c>
      <c r="C123" s="1" t="s">
        <v>14</v>
      </c>
      <c r="D123" s="1" t="s">
        <v>15</v>
      </c>
    </row>
    <row r="124" spans="1:4">
      <c r="A124" s="1" t="s">
        <v>16</v>
      </c>
      <c r="B124" s="1" t="s">
        <v>16</v>
      </c>
      <c r="C124" s="1">
        <v>675</v>
      </c>
      <c r="D124" s="1" t="s">
        <v>17</v>
      </c>
    </row>
    <row r="126" spans="1:4">
      <c r="A126" s="1" t="s">
        <v>6</v>
      </c>
      <c r="B126" s="2">
        <v>44250</v>
      </c>
    </row>
    <row r="127" spans="1:4">
      <c r="A127" s="1" t="s">
        <v>7</v>
      </c>
    </row>
    <row r="128" spans="1:4">
      <c r="A128" s="1" t="s">
        <v>8</v>
      </c>
      <c r="B128" s="1" t="s">
        <v>9</v>
      </c>
    </row>
    <row r="129" spans="1:4">
      <c r="A129" s="1" t="s">
        <v>10</v>
      </c>
      <c r="B129" s="1" t="s">
        <v>56</v>
      </c>
    </row>
    <row r="131" spans="1:4">
      <c r="A131" s="1" t="s">
        <v>12</v>
      </c>
      <c r="B131" s="1" t="s">
        <v>13</v>
      </c>
      <c r="C131" s="1" t="s">
        <v>14</v>
      </c>
      <c r="D131" s="1" t="s">
        <v>15</v>
      </c>
    </row>
    <row r="132" spans="1:4">
      <c r="A132" s="1" t="s">
        <v>16</v>
      </c>
      <c r="B132" s="1" t="s">
        <v>16</v>
      </c>
      <c r="C132" s="1">
        <v>687</v>
      </c>
      <c r="D132" s="1" t="s">
        <v>17</v>
      </c>
    </row>
    <row r="134" spans="1:4">
      <c r="A134" s="1" t="s">
        <v>6</v>
      </c>
      <c r="B134" s="2">
        <v>44250</v>
      </c>
    </row>
    <row r="135" spans="1:4">
      <c r="A135" s="1" t="s">
        <v>7</v>
      </c>
    </row>
    <row r="136" spans="1:4">
      <c r="A136" s="1" t="s">
        <v>8</v>
      </c>
      <c r="B136" s="1" t="s">
        <v>9</v>
      </c>
    </row>
    <row r="137" spans="1:4">
      <c r="A137" s="1" t="s">
        <v>10</v>
      </c>
      <c r="B137" s="1" t="s">
        <v>57</v>
      </c>
    </row>
    <row r="139" spans="1:4">
      <c r="A139" s="1" t="s">
        <v>12</v>
      </c>
      <c r="B139" s="1" t="s">
        <v>13</v>
      </c>
      <c r="C139" s="1" t="s">
        <v>14</v>
      </c>
      <c r="D139" s="1" t="s">
        <v>15</v>
      </c>
    </row>
    <row r="140" spans="1:4">
      <c r="A140" s="1" t="s">
        <v>16</v>
      </c>
      <c r="B140" s="1" t="s">
        <v>16</v>
      </c>
      <c r="C140" s="1">
        <v>785</v>
      </c>
      <c r="D140" s="1" t="s">
        <v>17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56"/>
  <sheetViews>
    <sheetView zoomScale="112" workbookViewId="0">
      <selection activeCell="L31" sqref="L31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  <col min="7" max="7" width="10.83203125" customWidth="1"/>
    <col min="10" max="10" width="11" customWidth="1"/>
    <col min="12" max="12" width="10.33203125" customWidth="1"/>
  </cols>
  <sheetData>
    <row r="1" spans="1:15">
      <c r="A1" s="1" t="s">
        <v>0</v>
      </c>
      <c r="B1" s="2">
        <v>44256</v>
      </c>
      <c r="H1" s="3"/>
      <c r="I1" s="3"/>
      <c r="J1" s="3"/>
      <c r="K1" s="3"/>
      <c r="L1" s="3" t="s">
        <v>154</v>
      </c>
      <c r="M1" s="30">
        <f>Summary!F15</f>
        <v>1886.6666666666667</v>
      </c>
    </row>
    <row r="2" spans="1:15">
      <c r="A2" s="1" t="s">
        <v>1</v>
      </c>
      <c r="B2" s="1" t="s">
        <v>2</v>
      </c>
      <c r="H2" s="12" t="s">
        <v>35</v>
      </c>
      <c r="I2" s="12" t="s">
        <v>58</v>
      </c>
      <c r="J2" s="12" t="s">
        <v>80</v>
      </c>
      <c r="K2" s="3" t="s">
        <v>30</v>
      </c>
      <c r="L2" s="3" t="s">
        <v>153</v>
      </c>
      <c r="M2" s="3" t="s">
        <v>31</v>
      </c>
      <c r="N2" s="14" t="s">
        <v>175</v>
      </c>
      <c r="O2" s="14"/>
    </row>
    <row r="3" spans="1:15">
      <c r="A3" s="1" t="s">
        <v>3</v>
      </c>
      <c r="B3" s="1" t="s">
        <v>4</v>
      </c>
      <c r="H3">
        <v>1</v>
      </c>
      <c r="I3" t="s">
        <v>59</v>
      </c>
      <c r="J3">
        <v>10</v>
      </c>
      <c r="K3" t="s">
        <v>81</v>
      </c>
      <c r="L3" t="s">
        <v>81</v>
      </c>
      <c r="M3" s="8" t="s">
        <v>81</v>
      </c>
      <c r="N3" s="15"/>
      <c r="O3" s="16"/>
    </row>
    <row r="4" spans="1:15">
      <c r="A4" s="1" t="s">
        <v>5</v>
      </c>
      <c r="B4" s="1" t="s">
        <v>4</v>
      </c>
      <c r="H4" s="5">
        <v>1</v>
      </c>
      <c r="I4" s="5" t="s">
        <v>60</v>
      </c>
      <c r="J4" s="5">
        <v>8</v>
      </c>
      <c r="K4" s="5">
        <v>0</v>
      </c>
      <c r="L4" s="5">
        <f>C12</f>
        <v>1360</v>
      </c>
      <c r="M4" s="9">
        <f>L4/$M$1</f>
        <v>0.72084805653710249</v>
      </c>
      <c r="N4" s="49">
        <f>K4*J4/60</f>
        <v>0</v>
      </c>
      <c r="O4" s="16"/>
    </row>
    <row r="5" spans="1:15">
      <c r="H5" s="17">
        <v>2</v>
      </c>
      <c r="I5" s="17" t="s">
        <v>60</v>
      </c>
      <c r="J5" s="17">
        <v>8</v>
      </c>
      <c r="K5" s="17">
        <v>30</v>
      </c>
      <c r="L5" s="17">
        <f>C20</f>
        <v>596</v>
      </c>
      <c r="M5" s="18">
        <f>L5/$M$1</f>
        <v>0.31590106007067137</v>
      </c>
      <c r="N5" s="49">
        <f t="shared" ref="N5:N18" si="0">K5*J5/60</f>
        <v>4</v>
      </c>
      <c r="O5" s="16"/>
    </row>
    <row r="6" spans="1:15">
      <c r="A6" s="1" t="s">
        <v>6</v>
      </c>
      <c r="B6" s="2">
        <v>44251</v>
      </c>
      <c r="H6" s="17">
        <v>3</v>
      </c>
      <c r="I6" s="17" t="s">
        <v>60</v>
      </c>
      <c r="J6" s="17">
        <v>8</v>
      </c>
      <c r="K6" s="6">
        <v>60</v>
      </c>
      <c r="L6" s="17">
        <f>C28</f>
        <v>615</v>
      </c>
      <c r="M6" s="18">
        <f>L6/$M$1</f>
        <v>0.32597173144876324</v>
      </c>
      <c r="N6" s="49">
        <f t="shared" si="0"/>
        <v>8</v>
      </c>
      <c r="O6" s="16"/>
    </row>
    <row r="7" spans="1:15">
      <c r="A7" s="1" t="s">
        <v>7</v>
      </c>
      <c r="H7" s="17">
        <v>4</v>
      </c>
      <c r="I7" s="17" t="s">
        <v>60</v>
      </c>
      <c r="J7" s="17">
        <v>8</v>
      </c>
      <c r="K7" s="6">
        <v>90</v>
      </c>
      <c r="L7" s="17">
        <f>C36</f>
        <v>567</v>
      </c>
      <c r="M7" s="51">
        <f>L7/$M$1</f>
        <v>0.30053003533568906</v>
      </c>
      <c r="N7" s="49">
        <f t="shared" si="0"/>
        <v>12</v>
      </c>
      <c r="O7" s="16"/>
    </row>
    <row r="8" spans="1:15">
      <c r="A8" s="1" t="s">
        <v>8</v>
      </c>
      <c r="B8" s="1" t="s">
        <v>9</v>
      </c>
      <c r="H8" s="17">
        <v>5</v>
      </c>
      <c r="I8" s="17" t="s">
        <v>60</v>
      </c>
      <c r="J8" s="17">
        <v>8</v>
      </c>
      <c r="K8" s="6">
        <v>120</v>
      </c>
      <c r="L8" s="17">
        <f>C44</f>
        <v>569</v>
      </c>
      <c r="M8" s="18">
        <f>L8/$M$1</f>
        <v>0.30159010600706715</v>
      </c>
      <c r="N8" s="49">
        <f t="shared" si="0"/>
        <v>16</v>
      </c>
      <c r="O8" s="16"/>
    </row>
    <row r="9" spans="1:15">
      <c r="A9" s="1" t="s">
        <v>10</v>
      </c>
      <c r="B9" s="1" t="s">
        <v>61</v>
      </c>
      <c r="H9" s="17">
        <v>6</v>
      </c>
      <c r="I9" s="17" t="s">
        <v>60</v>
      </c>
      <c r="J9" s="17">
        <v>8</v>
      </c>
      <c r="K9" s="17">
        <v>150</v>
      </c>
      <c r="L9" s="17">
        <f>C52</f>
        <v>579</v>
      </c>
      <c r="M9" s="18">
        <f t="shared" ref="M9:M18" si="1">L9/$M$1</f>
        <v>0.30689045936395759</v>
      </c>
      <c r="N9" s="49">
        <f t="shared" si="0"/>
        <v>20</v>
      </c>
      <c r="O9" s="16"/>
    </row>
    <row r="10" spans="1:15">
      <c r="H10" s="17">
        <v>7</v>
      </c>
      <c r="I10" s="17" t="s">
        <v>60</v>
      </c>
      <c r="J10" s="17">
        <v>8</v>
      </c>
      <c r="K10" s="6">
        <v>180</v>
      </c>
      <c r="L10" s="17">
        <f>C60</f>
        <v>562</v>
      </c>
      <c r="M10" s="18">
        <f>L10/$M$1</f>
        <v>0.29787985865724381</v>
      </c>
      <c r="N10" s="49">
        <f t="shared" si="0"/>
        <v>24</v>
      </c>
      <c r="O10" s="16"/>
    </row>
    <row r="11" spans="1:15">
      <c r="A11" s="1" t="s">
        <v>12</v>
      </c>
      <c r="B11" s="1" t="s">
        <v>13</v>
      </c>
      <c r="C11" s="1" t="s">
        <v>14</v>
      </c>
      <c r="D11" s="1" t="s">
        <v>15</v>
      </c>
      <c r="H11" s="17">
        <v>8</v>
      </c>
      <c r="I11" s="17" t="s">
        <v>60</v>
      </c>
      <c r="J11" s="17">
        <v>8</v>
      </c>
      <c r="K11" s="6">
        <v>210</v>
      </c>
      <c r="L11">
        <f>C68</f>
        <v>577</v>
      </c>
      <c r="M11" s="18">
        <f t="shared" si="1"/>
        <v>0.3058303886925795</v>
      </c>
      <c r="N11" s="49">
        <f t="shared" si="0"/>
        <v>28</v>
      </c>
      <c r="O11" s="16"/>
    </row>
    <row r="12" spans="1:15">
      <c r="A12" s="1" t="s">
        <v>16</v>
      </c>
      <c r="B12" s="1" t="s">
        <v>16</v>
      </c>
      <c r="C12" s="1">
        <v>1360</v>
      </c>
      <c r="D12" s="1" t="s">
        <v>17</v>
      </c>
      <c r="H12" s="17">
        <v>9</v>
      </c>
      <c r="I12" s="17" t="s">
        <v>60</v>
      </c>
      <c r="J12" s="17">
        <v>8</v>
      </c>
      <c r="K12" s="6">
        <v>240</v>
      </c>
      <c r="L12">
        <f>C76</f>
        <v>570</v>
      </c>
      <c r="M12" s="18">
        <f>L12/$M$1</f>
        <v>0.30212014134275617</v>
      </c>
      <c r="N12" s="49">
        <f t="shared" si="0"/>
        <v>32</v>
      </c>
      <c r="O12" s="16"/>
    </row>
    <row r="13" spans="1:15">
      <c r="H13" s="17">
        <v>10</v>
      </c>
      <c r="I13" s="17" t="s">
        <v>60</v>
      </c>
      <c r="J13" s="17">
        <v>8</v>
      </c>
      <c r="K13" s="6">
        <v>270</v>
      </c>
      <c r="L13">
        <f>C84</f>
        <v>569</v>
      </c>
      <c r="M13" s="18">
        <f>L13/$M$1</f>
        <v>0.30159010600706715</v>
      </c>
      <c r="N13" s="49">
        <f t="shared" si="0"/>
        <v>36</v>
      </c>
      <c r="O13" s="16"/>
    </row>
    <row r="14" spans="1:15">
      <c r="A14" s="1" t="s">
        <v>6</v>
      </c>
      <c r="B14" s="2">
        <v>44251</v>
      </c>
      <c r="H14" s="17">
        <v>11</v>
      </c>
      <c r="I14" s="17" t="s">
        <v>60</v>
      </c>
      <c r="J14" s="17">
        <v>8</v>
      </c>
      <c r="K14" s="17">
        <v>300</v>
      </c>
      <c r="L14">
        <f>C92</f>
        <v>568</v>
      </c>
      <c r="M14" s="18">
        <f>L14/$M$1</f>
        <v>0.30106007067137808</v>
      </c>
      <c r="N14" s="49">
        <f t="shared" si="0"/>
        <v>40</v>
      </c>
    </row>
    <row r="15" spans="1:15">
      <c r="A15" s="1" t="s">
        <v>7</v>
      </c>
      <c r="H15" s="17">
        <v>12</v>
      </c>
      <c r="I15" s="17" t="s">
        <v>60</v>
      </c>
      <c r="J15" s="17">
        <v>8</v>
      </c>
      <c r="K15" s="6">
        <v>330</v>
      </c>
      <c r="L15">
        <f>C100</f>
        <v>566</v>
      </c>
      <c r="M15" s="18">
        <f t="shared" si="1"/>
        <v>0.3</v>
      </c>
      <c r="N15" s="49">
        <f t="shared" si="0"/>
        <v>44</v>
      </c>
    </row>
    <row r="16" spans="1:15">
      <c r="A16" s="1" t="s">
        <v>8</v>
      </c>
      <c r="B16" s="1" t="s">
        <v>9</v>
      </c>
      <c r="H16" s="17">
        <v>13</v>
      </c>
      <c r="I16" s="17" t="s">
        <v>60</v>
      </c>
      <c r="J16" s="17">
        <v>8</v>
      </c>
      <c r="K16" s="6">
        <v>360</v>
      </c>
      <c r="L16">
        <f>C108</f>
        <v>571</v>
      </c>
      <c r="M16" s="18">
        <f t="shared" si="1"/>
        <v>0.30265017667844524</v>
      </c>
      <c r="N16" s="49">
        <f t="shared" si="0"/>
        <v>48</v>
      </c>
    </row>
    <row r="17" spans="1:14">
      <c r="A17" s="1" t="s">
        <v>10</v>
      </c>
      <c r="B17" s="1" t="s">
        <v>62</v>
      </c>
      <c r="H17" s="17">
        <v>14</v>
      </c>
      <c r="I17" s="17" t="s">
        <v>60</v>
      </c>
      <c r="J17" s="17">
        <v>8</v>
      </c>
      <c r="K17" s="6">
        <v>390</v>
      </c>
      <c r="L17">
        <f>C116</f>
        <v>568</v>
      </c>
      <c r="M17" s="18">
        <f t="shared" si="1"/>
        <v>0.30106007067137808</v>
      </c>
      <c r="N17" s="49">
        <f t="shared" si="0"/>
        <v>52</v>
      </c>
    </row>
    <row r="18" spans="1:14">
      <c r="H18" s="17">
        <v>15</v>
      </c>
      <c r="I18" s="17" t="s">
        <v>60</v>
      </c>
      <c r="J18" s="17">
        <v>8</v>
      </c>
      <c r="K18" s="6">
        <v>420</v>
      </c>
      <c r="L18">
        <f>C124</f>
        <v>588</v>
      </c>
      <c r="M18" s="18">
        <f t="shared" si="1"/>
        <v>0.31166077738515902</v>
      </c>
      <c r="N18" s="49">
        <f t="shared" si="0"/>
        <v>56</v>
      </c>
    </row>
    <row r="19" spans="1:14">
      <c r="A19" s="1" t="s">
        <v>12</v>
      </c>
      <c r="B19" s="1" t="s">
        <v>13</v>
      </c>
      <c r="C19" s="1" t="s">
        <v>14</v>
      </c>
      <c r="D19" s="1" t="s">
        <v>15</v>
      </c>
    </row>
    <row r="20" spans="1:14">
      <c r="A20" s="1" t="s">
        <v>16</v>
      </c>
      <c r="B20" s="1" t="s">
        <v>16</v>
      </c>
      <c r="C20" s="1">
        <v>596</v>
      </c>
      <c r="D20" s="1" t="s">
        <v>17</v>
      </c>
    </row>
    <row r="21" spans="1:14">
      <c r="H21" s="3" t="s">
        <v>82</v>
      </c>
    </row>
    <row r="22" spans="1:14">
      <c r="A22" s="1" t="s">
        <v>6</v>
      </c>
      <c r="B22" s="2">
        <v>44251</v>
      </c>
      <c r="H22" s="12" t="s">
        <v>35</v>
      </c>
      <c r="I22" s="3" t="s">
        <v>83</v>
      </c>
      <c r="J22" s="3" t="s">
        <v>85</v>
      </c>
      <c r="K22" s="3" t="s">
        <v>84</v>
      </c>
    </row>
    <row r="23" spans="1:14">
      <c r="A23" s="1" t="s">
        <v>7</v>
      </c>
      <c r="G23" t="s">
        <v>118</v>
      </c>
      <c r="H23">
        <v>1</v>
      </c>
      <c r="I23" s="21">
        <v>100</v>
      </c>
      <c r="J23">
        <f>C132</f>
        <v>1730</v>
      </c>
      <c r="K23">
        <f>J23/10^3</f>
        <v>1.73</v>
      </c>
    </row>
    <row r="24" spans="1:14">
      <c r="A24" s="1" t="s">
        <v>8</v>
      </c>
      <c r="B24" s="1" t="s">
        <v>9</v>
      </c>
      <c r="G24" t="s">
        <v>118</v>
      </c>
      <c r="H24">
        <v>2</v>
      </c>
      <c r="I24" s="21">
        <v>100</v>
      </c>
      <c r="J24">
        <f>C140</f>
        <v>1740</v>
      </c>
      <c r="K24">
        <f t="shared" ref="K24:K26" si="2">J24/10^3</f>
        <v>1.74</v>
      </c>
    </row>
    <row r="25" spans="1:14">
      <c r="A25" s="1" t="s">
        <v>10</v>
      </c>
      <c r="B25" s="1" t="s">
        <v>63</v>
      </c>
      <c r="G25" t="s">
        <v>119</v>
      </c>
      <c r="H25">
        <v>3</v>
      </c>
      <c r="I25" s="21">
        <v>200</v>
      </c>
      <c r="J25">
        <f>C148</f>
        <v>1680</v>
      </c>
      <c r="K25">
        <f t="shared" si="2"/>
        <v>1.68</v>
      </c>
    </row>
    <row r="26" spans="1:14">
      <c r="G26" t="s">
        <v>120</v>
      </c>
      <c r="H26">
        <v>4</v>
      </c>
      <c r="I26" s="21">
        <v>400</v>
      </c>
      <c r="J26">
        <f>C156</f>
        <v>1510</v>
      </c>
      <c r="K26">
        <f t="shared" si="2"/>
        <v>1.51</v>
      </c>
    </row>
    <row r="27" spans="1:14">
      <c r="A27" s="1" t="s">
        <v>12</v>
      </c>
      <c r="B27" s="1" t="s">
        <v>13</v>
      </c>
      <c r="C27" s="1" t="s">
        <v>14</v>
      </c>
      <c r="D27" s="1" t="s">
        <v>15</v>
      </c>
      <c r="K27" s="3" t="s">
        <v>117</v>
      </c>
      <c r="L27" s="19" t="s">
        <v>38</v>
      </c>
      <c r="M27" s="20" t="s">
        <v>40</v>
      </c>
    </row>
    <row r="28" spans="1:14">
      <c r="A28" s="1" t="s">
        <v>16</v>
      </c>
      <c r="B28" s="1" t="s">
        <v>16</v>
      </c>
      <c r="C28" s="1">
        <v>615</v>
      </c>
      <c r="D28" s="1" t="s">
        <v>17</v>
      </c>
      <c r="K28">
        <f>AVERAGE(J23:J24)</f>
        <v>1735</v>
      </c>
    </row>
    <row r="30" spans="1:14">
      <c r="A30" s="1" t="s">
        <v>6</v>
      </c>
      <c r="B30" s="2">
        <v>44251</v>
      </c>
      <c r="G30" t="s">
        <v>121</v>
      </c>
    </row>
    <row r="31" spans="1:14">
      <c r="A31" s="1" t="s">
        <v>7</v>
      </c>
      <c r="G31" t="s">
        <v>118</v>
      </c>
    </row>
    <row r="32" spans="1:14">
      <c r="A32" s="1" t="s">
        <v>8</v>
      </c>
      <c r="B32" s="1" t="s">
        <v>9</v>
      </c>
    </row>
    <row r="33" spans="1:4">
      <c r="A33" s="1" t="s">
        <v>10</v>
      </c>
      <c r="B33" s="1" t="s">
        <v>64</v>
      </c>
    </row>
    <row r="35" spans="1:4">
      <c r="A35" s="1" t="s">
        <v>12</v>
      </c>
      <c r="B35" s="1" t="s">
        <v>13</v>
      </c>
      <c r="C35" s="1" t="s">
        <v>14</v>
      </c>
      <c r="D35" s="1" t="s">
        <v>15</v>
      </c>
    </row>
    <row r="36" spans="1:4">
      <c r="A36" s="1" t="s">
        <v>16</v>
      </c>
      <c r="B36" s="1" t="s">
        <v>16</v>
      </c>
      <c r="C36" s="1">
        <v>567</v>
      </c>
      <c r="D36" s="1" t="s">
        <v>17</v>
      </c>
    </row>
    <row r="38" spans="1:4">
      <c r="A38" s="1" t="s">
        <v>6</v>
      </c>
      <c r="B38" s="2">
        <v>44251</v>
      </c>
    </row>
    <row r="39" spans="1:4">
      <c r="A39" s="1" t="s">
        <v>7</v>
      </c>
    </row>
    <row r="40" spans="1:4">
      <c r="A40" s="1" t="s">
        <v>8</v>
      </c>
      <c r="B40" s="1" t="s">
        <v>9</v>
      </c>
    </row>
    <row r="41" spans="1:4">
      <c r="A41" s="1" t="s">
        <v>10</v>
      </c>
      <c r="B41" s="1" t="s">
        <v>65</v>
      </c>
    </row>
    <row r="43" spans="1:4">
      <c r="A43" s="1" t="s">
        <v>12</v>
      </c>
      <c r="B43" s="1" t="s">
        <v>13</v>
      </c>
      <c r="C43" s="1" t="s">
        <v>14</v>
      </c>
      <c r="D43" s="1" t="s">
        <v>15</v>
      </c>
    </row>
    <row r="44" spans="1:4">
      <c r="A44" s="1" t="s">
        <v>16</v>
      </c>
      <c r="B44" s="1" t="s">
        <v>16</v>
      </c>
      <c r="C44" s="1">
        <v>569</v>
      </c>
      <c r="D44" s="1" t="s">
        <v>17</v>
      </c>
    </row>
    <row r="46" spans="1:4">
      <c r="A46" s="1" t="s">
        <v>6</v>
      </c>
      <c r="B46" s="2">
        <v>44251</v>
      </c>
    </row>
    <row r="47" spans="1:4">
      <c r="A47" s="1" t="s">
        <v>7</v>
      </c>
    </row>
    <row r="48" spans="1:4">
      <c r="A48" s="1" t="s">
        <v>8</v>
      </c>
      <c r="B48" s="1" t="s">
        <v>9</v>
      </c>
    </row>
    <row r="49" spans="1:4">
      <c r="A49" s="1" t="s">
        <v>10</v>
      </c>
      <c r="B49" s="1" t="s">
        <v>66</v>
      </c>
    </row>
    <row r="51" spans="1:4">
      <c r="A51" s="1" t="s">
        <v>12</v>
      </c>
      <c r="B51" s="1" t="s">
        <v>13</v>
      </c>
      <c r="C51" s="1" t="s">
        <v>14</v>
      </c>
      <c r="D51" s="1" t="s">
        <v>15</v>
      </c>
    </row>
    <row r="52" spans="1:4">
      <c r="A52" s="1" t="s">
        <v>16</v>
      </c>
      <c r="B52" s="1" t="s">
        <v>16</v>
      </c>
      <c r="C52" s="1">
        <v>579</v>
      </c>
      <c r="D52" s="1" t="s">
        <v>17</v>
      </c>
    </row>
    <row r="54" spans="1:4">
      <c r="A54" s="1" t="s">
        <v>6</v>
      </c>
      <c r="B54" s="2">
        <v>44251</v>
      </c>
    </row>
    <row r="55" spans="1:4">
      <c r="A55" s="1" t="s">
        <v>7</v>
      </c>
    </row>
    <row r="56" spans="1:4">
      <c r="A56" s="1" t="s">
        <v>8</v>
      </c>
      <c r="B56" s="1" t="s">
        <v>9</v>
      </c>
    </row>
    <row r="57" spans="1:4">
      <c r="A57" s="1" t="s">
        <v>10</v>
      </c>
      <c r="B57" s="1" t="s">
        <v>67</v>
      </c>
    </row>
    <row r="59" spans="1:4">
      <c r="A59" s="1" t="s">
        <v>12</v>
      </c>
      <c r="B59" s="1" t="s">
        <v>13</v>
      </c>
      <c r="C59" s="1" t="s">
        <v>14</v>
      </c>
      <c r="D59" s="1" t="s">
        <v>15</v>
      </c>
    </row>
    <row r="60" spans="1:4">
      <c r="A60" s="1" t="s">
        <v>16</v>
      </c>
      <c r="B60" s="1" t="s">
        <v>16</v>
      </c>
      <c r="C60" s="1">
        <v>562</v>
      </c>
      <c r="D60" s="1" t="s">
        <v>17</v>
      </c>
    </row>
    <row r="62" spans="1:4">
      <c r="A62" s="1" t="s">
        <v>6</v>
      </c>
      <c r="B62" s="2">
        <v>44251</v>
      </c>
    </row>
    <row r="63" spans="1:4">
      <c r="A63" s="1" t="s">
        <v>7</v>
      </c>
    </row>
    <row r="64" spans="1:4">
      <c r="A64" s="1" t="s">
        <v>8</v>
      </c>
      <c r="B64" s="1" t="s">
        <v>9</v>
      </c>
    </row>
    <row r="65" spans="1:4">
      <c r="A65" s="1" t="s">
        <v>10</v>
      </c>
      <c r="B65" s="1" t="s">
        <v>68</v>
      </c>
    </row>
    <row r="67" spans="1:4">
      <c r="A67" s="1" t="s">
        <v>12</v>
      </c>
      <c r="B67" s="1" t="s">
        <v>13</v>
      </c>
      <c r="C67" s="1" t="s">
        <v>14</v>
      </c>
      <c r="D67" s="1" t="s">
        <v>15</v>
      </c>
    </row>
    <row r="68" spans="1:4">
      <c r="A68" s="1" t="s">
        <v>16</v>
      </c>
      <c r="B68" s="1" t="s">
        <v>16</v>
      </c>
      <c r="C68" s="1">
        <v>577</v>
      </c>
      <c r="D68" s="1" t="s">
        <v>17</v>
      </c>
    </row>
    <row r="70" spans="1:4">
      <c r="A70" s="1" t="s">
        <v>6</v>
      </c>
      <c r="B70" s="2">
        <v>44251</v>
      </c>
    </row>
    <row r="71" spans="1:4">
      <c r="A71" s="1" t="s">
        <v>7</v>
      </c>
    </row>
    <row r="72" spans="1:4">
      <c r="A72" s="1" t="s">
        <v>8</v>
      </c>
      <c r="B72" s="1" t="s">
        <v>9</v>
      </c>
    </row>
    <row r="73" spans="1:4">
      <c r="A73" s="1" t="s">
        <v>10</v>
      </c>
      <c r="B73" s="1" t="s">
        <v>69</v>
      </c>
    </row>
    <row r="75" spans="1:4">
      <c r="A75" s="1" t="s">
        <v>12</v>
      </c>
      <c r="B75" s="1" t="s">
        <v>13</v>
      </c>
      <c r="C75" s="1" t="s">
        <v>14</v>
      </c>
      <c r="D75" s="1" t="s">
        <v>15</v>
      </c>
    </row>
    <row r="76" spans="1:4">
      <c r="A76" s="1" t="s">
        <v>16</v>
      </c>
      <c r="B76" s="1" t="s">
        <v>16</v>
      </c>
      <c r="C76" s="1">
        <v>570</v>
      </c>
      <c r="D76" s="1" t="s">
        <v>17</v>
      </c>
    </row>
    <row r="78" spans="1:4">
      <c r="A78" s="1" t="s">
        <v>6</v>
      </c>
      <c r="B78" s="2">
        <v>44251</v>
      </c>
    </row>
    <row r="79" spans="1:4">
      <c r="A79" s="1" t="s">
        <v>7</v>
      </c>
    </row>
    <row r="80" spans="1:4">
      <c r="A80" s="1" t="s">
        <v>8</v>
      </c>
      <c r="B80" s="1" t="s">
        <v>9</v>
      </c>
    </row>
    <row r="81" spans="1:4">
      <c r="A81" s="1" t="s">
        <v>10</v>
      </c>
      <c r="B81" s="1" t="s">
        <v>70</v>
      </c>
    </row>
    <row r="83" spans="1:4">
      <c r="A83" s="1" t="s">
        <v>12</v>
      </c>
      <c r="B83" s="1" t="s">
        <v>13</v>
      </c>
      <c r="C83" s="1" t="s">
        <v>14</v>
      </c>
      <c r="D83" s="1" t="s">
        <v>15</v>
      </c>
    </row>
    <row r="84" spans="1:4">
      <c r="A84" s="1" t="s">
        <v>16</v>
      </c>
      <c r="B84" s="1" t="s">
        <v>16</v>
      </c>
      <c r="C84" s="1">
        <v>569</v>
      </c>
      <c r="D84" s="1" t="s">
        <v>17</v>
      </c>
    </row>
    <row r="86" spans="1:4">
      <c r="A86" s="1" t="s">
        <v>6</v>
      </c>
      <c r="B86" s="2">
        <v>44251</v>
      </c>
    </row>
    <row r="87" spans="1:4">
      <c r="A87" s="1" t="s">
        <v>7</v>
      </c>
    </row>
    <row r="88" spans="1:4">
      <c r="A88" s="1" t="s">
        <v>8</v>
      </c>
      <c r="B88" s="1" t="s">
        <v>9</v>
      </c>
    </row>
    <row r="89" spans="1:4">
      <c r="A89" s="1" t="s">
        <v>10</v>
      </c>
      <c r="B89" s="1" t="s">
        <v>71</v>
      </c>
    </row>
    <row r="91" spans="1:4">
      <c r="A91" s="1" t="s">
        <v>12</v>
      </c>
      <c r="B91" s="1" t="s">
        <v>13</v>
      </c>
      <c r="C91" s="1" t="s">
        <v>14</v>
      </c>
      <c r="D91" s="1" t="s">
        <v>15</v>
      </c>
    </row>
    <row r="92" spans="1:4">
      <c r="A92" s="1" t="s">
        <v>16</v>
      </c>
      <c r="B92" s="1" t="s">
        <v>16</v>
      </c>
      <c r="C92" s="1">
        <v>568</v>
      </c>
      <c r="D92" s="1" t="s">
        <v>17</v>
      </c>
    </row>
    <row r="94" spans="1:4">
      <c r="A94" s="1" t="s">
        <v>6</v>
      </c>
      <c r="B94" s="2">
        <v>44251</v>
      </c>
    </row>
    <row r="95" spans="1:4">
      <c r="A95" s="1" t="s">
        <v>7</v>
      </c>
    </row>
    <row r="96" spans="1:4">
      <c r="A96" s="1" t="s">
        <v>8</v>
      </c>
      <c r="B96" s="1" t="s">
        <v>9</v>
      </c>
    </row>
    <row r="97" spans="1:4">
      <c r="A97" s="1" t="s">
        <v>10</v>
      </c>
      <c r="B97" s="1" t="s">
        <v>72</v>
      </c>
    </row>
    <row r="99" spans="1:4">
      <c r="A99" s="1" t="s">
        <v>12</v>
      </c>
      <c r="B99" s="1" t="s">
        <v>13</v>
      </c>
      <c r="C99" s="1" t="s">
        <v>14</v>
      </c>
      <c r="D99" s="1" t="s">
        <v>15</v>
      </c>
    </row>
    <row r="100" spans="1:4">
      <c r="A100" s="1" t="s">
        <v>16</v>
      </c>
      <c r="B100" s="1" t="s">
        <v>16</v>
      </c>
      <c r="C100" s="1">
        <v>566</v>
      </c>
      <c r="D100" s="1" t="s">
        <v>17</v>
      </c>
    </row>
    <row r="102" spans="1:4">
      <c r="A102" s="1" t="s">
        <v>6</v>
      </c>
      <c r="B102" s="2">
        <v>44251</v>
      </c>
    </row>
    <row r="103" spans="1:4">
      <c r="A103" s="1" t="s">
        <v>7</v>
      </c>
    </row>
    <row r="104" spans="1:4">
      <c r="A104" s="1" t="s">
        <v>8</v>
      </c>
      <c r="B104" s="1" t="s">
        <v>9</v>
      </c>
    </row>
    <row r="105" spans="1:4">
      <c r="A105" s="1" t="s">
        <v>10</v>
      </c>
      <c r="B105" s="1" t="s">
        <v>73</v>
      </c>
    </row>
    <row r="107" spans="1:4">
      <c r="A107" s="1" t="s">
        <v>12</v>
      </c>
      <c r="B107" s="1" t="s">
        <v>13</v>
      </c>
      <c r="C107" s="1" t="s">
        <v>14</v>
      </c>
      <c r="D107" s="1" t="s">
        <v>15</v>
      </c>
    </row>
    <row r="108" spans="1:4">
      <c r="A108" s="1" t="s">
        <v>16</v>
      </c>
      <c r="B108" s="1" t="s">
        <v>16</v>
      </c>
      <c r="C108" s="1">
        <v>571</v>
      </c>
      <c r="D108" s="1" t="s">
        <v>17</v>
      </c>
    </row>
    <row r="110" spans="1:4">
      <c r="A110" s="1" t="s">
        <v>6</v>
      </c>
      <c r="B110" s="2">
        <v>44251</v>
      </c>
    </row>
    <row r="111" spans="1:4">
      <c r="A111" s="1" t="s">
        <v>7</v>
      </c>
    </row>
    <row r="112" spans="1:4">
      <c r="A112" s="1" t="s">
        <v>8</v>
      </c>
      <c r="B112" s="1" t="s">
        <v>9</v>
      </c>
    </row>
    <row r="113" spans="1:4">
      <c r="A113" s="1" t="s">
        <v>10</v>
      </c>
      <c r="B113" s="1" t="s">
        <v>74</v>
      </c>
    </row>
    <row r="115" spans="1:4">
      <c r="A115" s="1" t="s">
        <v>12</v>
      </c>
      <c r="B115" s="1" t="s">
        <v>13</v>
      </c>
      <c r="C115" s="1" t="s">
        <v>14</v>
      </c>
      <c r="D115" s="1" t="s">
        <v>15</v>
      </c>
    </row>
    <row r="116" spans="1:4">
      <c r="A116" s="1" t="s">
        <v>16</v>
      </c>
      <c r="B116" s="1" t="s">
        <v>16</v>
      </c>
      <c r="C116" s="1">
        <v>568</v>
      </c>
      <c r="D116" s="1" t="s">
        <v>17</v>
      </c>
    </row>
    <row r="118" spans="1:4">
      <c r="A118" s="1" t="s">
        <v>6</v>
      </c>
      <c r="B118" s="2">
        <v>44251</v>
      </c>
    </row>
    <row r="119" spans="1:4">
      <c r="A119" s="1" t="s">
        <v>7</v>
      </c>
    </row>
    <row r="120" spans="1:4">
      <c r="A120" s="1" t="s">
        <v>8</v>
      </c>
      <c r="B120" s="1" t="s">
        <v>9</v>
      </c>
    </row>
    <row r="121" spans="1:4">
      <c r="A121" s="1" t="s">
        <v>10</v>
      </c>
      <c r="B121" s="1" t="s">
        <v>75</v>
      </c>
    </row>
    <row r="123" spans="1:4">
      <c r="A123" s="1" t="s">
        <v>12</v>
      </c>
      <c r="B123" s="1" t="s">
        <v>13</v>
      </c>
      <c r="C123" s="1" t="s">
        <v>14</v>
      </c>
      <c r="D123" s="1" t="s">
        <v>15</v>
      </c>
    </row>
    <row r="124" spans="1:4">
      <c r="A124" s="1" t="s">
        <v>16</v>
      </c>
      <c r="B124" s="1" t="s">
        <v>16</v>
      </c>
      <c r="C124" s="1">
        <v>588</v>
      </c>
      <c r="D124" s="1" t="s">
        <v>17</v>
      </c>
    </row>
    <row r="126" spans="1:4">
      <c r="A126" s="1" t="s">
        <v>6</v>
      </c>
      <c r="B126" s="2">
        <v>44251</v>
      </c>
    </row>
    <row r="127" spans="1:4">
      <c r="A127" s="1" t="s">
        <v>7</v>
      </c>
    </row>
    <row r="128" spans="1:4">
      <c r="A128" s="1" t="s">
        <v>8</v>
      </c>
      <c r="B128" s="1" t="s">
        <v>9</v>
      </c>
    </row>
    <row r="129" spans="1:4">
      <c r="A129" s="1" t="s">
        <v>10</v>
      </c>
      <c r="B129" s="1" t="s">
        <v>76</v>
      </c>
    </row>
    <row r="131" spans="1:4">
      <c r="A131" s="1" t="s">
        <v>12</v>
      </c>
      <c r="B131" s="1" t="s">
        <v>13</v>
      </c>
      <c r="C131" s="1" t="s">
        <v>14</v>
      </c>
      <c r="D131" s="1" t="s">
        <v>15</v>
      </c>
    </row>
    <row r="132" spans="1:4">
      <c r="A132" s="1" t="s">
        <v>16</v>
      </c>
      <c r="B132" s="1" t="s">
        <v>16</v>
      </c>
      <c r="C132" s="1">
        <v>1730</v>
      </c>
      <c r="D132" s="1" t="s">
        <v>17</v>
      </c>
    </row>
    <row r="134" spans="1:4">
      <c r="A134" s="1" t="s">
        <v>6</v>
      </c>
      <c r="B134" s="2">
        <v>44251</v>
      </c>
    </row>
    <row r="135" spans="1:4">
      <c r="A135" s="1" t="s">
        <v>7</v>
      </c>
    </row>
    <row r="136" spans="1:4">
      <c r="A136" s="1" t="s">
        <v>8</v>
      </c>
      <c r="B136" s="1" t="s">
        <v>9</v>
      </c>
    </row>
    <row r="137" spans="1:4">
      <c r="A137" s="1" t="s">
        <v>10</v>
      </c>
      <c r="B137" s="1" t="s">
        <v>77</v>
      </c>
    </row>
    <row r="139" spans="1:4">
      <c r="A139" s="1" t="s">
        <v>12</v>
      </c>
      <c r="B139" s="1" t="s">
        <v>13</v>
      </c>
      <c r="C139" s="1" t="s">
        <v>14</v>
      </c>
      <c r="D139" s="1" t="s">
        <v>15</v>
      </c>
    </row>
    <row r="140" spans="1:4">
      <c r="A140" s="1" t="s">
        <v>16</v>
      </c>
      <c r="B140" s="1" t="s">
        <v>16</v>
      </c>
      <c r="C140" s="1">
        <v>1740</v>
      </c>
      <c r="D140" s="1" t="s">
        <v>17</v>
      </c>
    </row>
    <row r="142" spans="1:4">
      <c r="A142" s="1" t="s">
        <v>6</v>
      </c>
      <c r="B142" s="2">
        <v>44251</v>
      </c>
    </row>
    <row r="143" spans="1:4">
      <c r="A143" s="1" t="s">
        <v>7</v>
      </c>
    </row>
    <row r="144" spans="1:4">
      <c r="A144" s="1" t="s">
        <v>8</v>
      </c>
      <c r="B144" s="1" t="s">
        <v>9</v>
      </c>
    </row>
    <row r="145" spans="1:4">
      <c r="A145" s="1" t="s">
        <v>10</v>
      </c>
      <c r="B145" s="1" t="s">
        <v>78</v>
      </c>
    </row>
    <row r="147" spans="1:4">
      <c r="A147" s="1" t="s">
        <v>12</v>
      </c>
      <c r="B147" s="1" t="s">
        <v>13</v>
      </c>
      <c r="C147" s="1" t="s">
        <v>14</v>
      </c>
      <c r="D147" s="1" t="s">
        <v>15</v>
      </c>
    </row>
    <row r="148" spans="1:4">
      <c r="A148" s="1" t="s">
        <v>16</v>
      </c>
      <c r="B148" s="1" t="s">
        <v>16</v>
      </c>
      <c r="C148" s="1">
        <v>1680</v>
      </c>
      <c r="D148" s="1" t="s">
        <v>17</v>
      </c>
    </row>
    <row r="150" spans="1:4">
      <c r="A150" s="1" t="s">
        <v>6</v>
      </c>
      <c r="B150" s="2">
        <v>44251</v>
      </c>
    </row>
    <row r="151" spans="1:4">
      <c r="A151" s="1" t="s">
        <v>7</v>
      </c>
    </row>
    <row r="152" spans="1:4">
      <c r="A152" s="1" t="s">
        <v>8</v>
      </c>
      <c r="B152" s="1" t="s">
        <v>9</v>
      </c>
    </row>
    <row r="153" spans="1:4">
      <c r="A153" s="1" t="s">
        <v>10</v>
      </c>
      <c r="B153" s="1" t="s">
        <v>79</v>
      </c>
    </row>
    <row r="155" spans="1:4">
      <c r="A155" s="1" t="s">
        <v>12</v>
      </c>
      <c r="B155" s="1" t="s">
        <v>13</v>
      </c>
      <c r="C155" s="1" t="s">
        <v>14</v>
      </c>
      <c r="D155" s="1" t="s">
        <v>15</v>
      </c>
    </row>
    <row r="156" spans="1:4">
      <c r="A156" s="1" t="s">
        <v>16</v>
      </c>
      <c r="B156" s="1" t="s">
        <v>16</v>
      </c>
      <c r="C156" s="1">
        <v>1510</v>
      </c>
      <c r="D156" s="1" t="s">
        <v>17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24"/>
  <sheetViews>
    <sheetView workbookViewId="0">
      <selection activeCell="L11" sqref="L11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</cols>
  <sheetData>
    <row r="1" spans="1:15">
      <c r="A1" s="1" t="s">
        <v>0</v>
      </c>
      <c r="B1" s="2">
        <v>44256</v>
      </c>
      <c r="H1" s="3"/>
      <c r="I1" s="3"/>
      <c r="J1" s="3"/>
      <c r="K1" s="3"/>
      <c r="L1" s="3" t="s">
        <v>154</v>
      </c>
      <c r="M1" s="30">
        <f>Summary!F15</f>
        <v>1886.6666666666667</v>
      </c>
    </row>
    <row r="2" spans="1:15">
      <c r="A2" s="1" t="s">
        <v>1</v>
      </c>
      <c r="B2" s="1" t="s">
        <v>2</v>
      </c>
      <c r="H2" s="12" t="s">
        <v>35</v>
      </c>
      <c r="I2" s="12" t="s">
        <v>58</v>
      </c>
      <c r="J2" s="12" t="s">
        <v>80</v>
      </c>
      <c r="K2" s="3" t="s">
        <v>30</v>
      </c>
      <c r="L2" s="3" t="s">
        <v>153</v>
      </c>
      <c r="M2" s="3" t="s">
        <v>31</v>
      </c>
      <c r="N2" s="14" t="s">
        <v>175</v>
      </c>
      <c r="O2" s="14"/>
    </row>
    <row r="3" spans="1:15">
      <c r="A3" s="1" t="s">
        <v>3</v>
      </c>
      <c r="B3" s="1" t="s">
        <v>4</v>
      </c>
      <c r="H3">
        <v>1</v>
      </c>
      <c r="I3" t="s">
        <v>59</v>
      </c>
      <c r="J3">
        <v>1</v>
      </c>
      <c r="K3">
        <v>0</v>
      </c>
      <c r="L3">
        <f>C12</f>
        <v>1980</v>
      </c>
      <c r="M3" s="8">
        <f>L3/$M$1</f>
        <v>1.0494699646643109</v>
      </c>
      <c r="N3" s="15">
        <f>J3*K3/60</f>
        <v>0</v>
      </c>
      <c r="O3" s="16"/>
    </row>
    <row r="4" spans="1:15">
      <c r="A4" s="1" t="s">
        <v>5</v>
      </c>
      <c r="B4" s="1" t="s">
        <v>4</v>
      </c>
      <c r="H4" s="5">
        <v>2</v>
      </c>
      <c r="I4" s="5" t="s">
        <v>60</v>
      </c>
      <c r="J4" s="5">
        <v>6</v>
      </c>
      <c r="K4" s="5">
        <v>0</v>
      </c>
      <c r="L4" s="5">
        <f>C20</f>
        <v>2070</v>
      </c>
      <c r="M4" s="9">
        <f>L4/$M$1</f>
        <v>1.0971731448763251</v>
      </c>
      <c r="N4" s="15">
        <f t="shared" ref="N4:N18" si="0">J4*K4/60</f>
        <v>0</v>
      </c>
      <c r="O4" s="16"/>
    </row>
    <row r="5" spans="1:15">
      <c r="H5" s="17">
        <v>3</v>
      </c>
      <c r="I5" s="17" t="s">
        <v>60</v>
      </c>
      <c r="J5" s="17">
        <v>6</v>
      </c>
      <c r="K5" s="17">
        <v>30</v>
      </c>
      <c r="L5" s="17">
        <f>C28</f>
        <v>580</v>
      </c>
      <c r="M5" s="8">
        <f>L5/$M$1</f>
        <v>0.30742049469964661</v>
      </c>
      <c r="N5" s="15">
        <f t="shared" si="0"/>
        <v>3</v>
      </c>
      <c r="O5" s="16"/>
    </row>
    <row r="6" spans="1:15">
      <c r="A6" s="1" t="s">
        <v>6</v>
      </c>
      <c r="B6" s="2">
        <v>44252</v>
      </c>
      <c r="H6" s="17">
        <v>4</v>
      </c>
      <c r="I6" s="17" t="s">
        <v>60</v>
      </c>
      <c r="J6" s="17">
        <v>6</v>
      </c>
      <c r="K6" s="6">
        <v>60</v>
      </c>
      <c r="L6" s="17">
        <f>C36</f>
        <v>545</v>
      </c>
      <c r="M6" s="8">
        <f>L6/$M$1</f>
        <v>0.28886925795053003</v>
      </c>
      <c r="N6" s="15">
        <f t="shared" si="0"/>
        <v>6</v>
      </c>
      <c r="O6" s="16"/>
    </row>
    <row r="7" spans="1:15">
      <c r="A7" s="1" t="s">
        <v>7</v>
      </c>
      <c r="H7" s="17">
        <v>5</v>
      </c>
      <c r="I7" s="17" t="s">
        <v>60</v>
      </c>
      <c r="J7" s="17">
        <v>6</v>
      </c>
      <c r="K7" s="6">
        <v>90</v>
      </c>
      <c r="L7" s="17">
        <f>C44</f>
        <v>546</v>
      </c>
      <c r="M7" s="8">
        <f>L7/$M$1</f>
        <v>0.28939929328621905</v>
      </c>
      <c r="N7" s="15">
        <f t="shared" si="0"/>
        <v>9</v>
      </c>
      <c r="O7" s="16"/>
    </row>
    <row r="8" spans="1:15">
      <c r="A8" s="1" t="s">
        <v>8</v>
      </c>
      <c r="B8" s="1" t="s">
        <v>9</v>
      </c>
      <c r="H8" s="17">
        <v>6</v>
      </c>
      <c r="I8" s="17" t="s">
        <v>60</v>
      </c>
      <c r="J8" s="17">
        <v>6</v>
      </c>
      <c r="K8" s="6">
        <v>120</v>
      </c>
      <c r="L8" s="17">
        <f>C52</f>
        <v>543</v>
      </c>
      <c r="M8" s="8">
        <f t="shared" ref="M8:M18" si="1">L8/$M$1</f>
        <v>0.28780918727915195</v>
      </c>
      <c r="N8" s="15">
        <f t="shared" si="0"/>
        <v>12</v>
      </c>
      <c r="O8" s="16"/>
    </row>
    <row r="9" spans="1:15">
      <c r="A9" s="1" t="s">
        <v>10</v>
      </c>
      <c r="B9" s="1" t="s">
        <v>100</v>
      </c>
      <c r="H9" s="17">
        <v>7</v>
      </c>
      <c r="I9" s="17" t="s">
        <v>60</v>
      </c>
      <c r="J9" s="17">
        <v>6</v>
      </c>
      <c r="K9" s="17">
        <v>150</v>
      </c>
      <c r="L9" s="17">
        <f>C60</f>
        <v>550</v>
      </c>
      <c r="M9" s="8">
        <f t="shared" si="1"/>
        <v>0.29151943462897523</v>
      </c>
      <c r="N9" s="15">
        <f t="shared" si="0"/>
        <v>15</v>
      </c>
      <c r="O9" s="16"/>
    </row>
    <row r="10" spans="1:15">
      <c r="H10" s="17">
        <v>8</v>
      </c>
      <c r="I10" s="17" t="s">
        <v>60</v>
      </c>
      <c r="J10" s="17">
        <v>6</v>
      </c>
      <c r="K10" s="6">
        <v>180</v>
      </c>
      <c r="L10" s="17">
        <f>C68</f>
        <v>552</v>
      </c>
      <c r="M10" s="8">
        <f t="shared" si="1"/>
        <v>0.29257950530035337</v>
      </c>
      <c r="N10" s="15">
        <f t="shared" si="0"/>
        <v>18</v>
      </c>
      <c r="O10" s="16"/>
    </row>
    <row r="11" spans="1:15">
      <c r="A11" s="1" t="s">
        <v>12</v>
      </c>
      <c r="B11" s="1" t="s">
        <v>13</v>
      </c>
      <c r="C11" s="1" t="s">
        <v>14</v>
      </c>
      <c r="D11" s="1" t="s">
        <v>15</v>
      </c>
      <c r="H11" s="17">
        <v>9</v>
      </c>
      <c r="I11" s="17" t="s">
        <v>60</v>
      </c>
      <c r="J11" s="17">
        <v>6</v>
      </c>
      <c r="K11" s="6">
        <v>210</v>
      </c>
      <c r="L11">
        <f>C76</f>
        <v>534</v>
      </c>
      <c r="M11" s="50">
        <f t="shared" si="1"/>
        <v>0.28303886925795052</v>
      </c>
      <c r="N11" s="15">
        <f t="shared" si="0"/>
        <v>21</v>
      </c>
      <c r="O11" s="16"/>
    </row>
    <row r="12" spans="1:15">
      <c r="A12" s="1" t="s">
        <v>16</v>
      </c>
      <c r="B12" s="1" t="s">
        <v>16</v>
      </c>
      <c r="C12" s="1">
        <v>1980</v>
      </c>
      <c r="D12" s="1" t="s">
        <v>17</v>
      </c>
      <c r="H12" s="17">
        <v>10</v>
      </c>
      <c r="I12" s="17" t="s">
        <v>60</v>
      </c>
      <c r="J12" s="17">
        <v>6</v>
      </c>
      <c r="K12" s="6">
        <v>240</v>
      </c>
      <c r="L12">
        <f>C84</f>
        <v>545</v>
      </c>
      <c r="M12" s="8">
        <f t="shared" si="1"/>
        <v>0.28886925795053003</v>
      </c>
      <c r="N12" s="15">
        <f t="shared" si="0"/>
        <v>24</v>
      </c>
      <c r="O12" s="16"/>
    </row>
    <row r="13" spans="1:15">
      <c r="H13" s="17">
        <v>11</v>
      </c>
      <c r="I13" s="17" t="s">
        <v>60</v>
      </c>
      <c r="J13" s="17">
        <v>6</v>
      </c>
      <c r="K13" s="6">
        <v>270</v>
      </c>
      <c r="L13">
        <f>C92</f>
        <v>536</v>
      </c>
      <c r="M13" s="8">
        <f t="shared" si="1"/>
        <v>0.28409893992932861</v>
      </c>
      <c r="N13" s="15">
        <f t="shared" si="0"/>
        <v>27</v>
      </c>
      <c r="O13" s="16"/>
    </row>
    <row r="14" spans="1:15">
      <c r="A14" s="1" t="s">
        <v>6</v>
      </c>
      <c r="B14" s="2">
        <v>44252</v>
      </c>
      <c r="H14" s="17">
        <v>12</v>
      </c>
      <c r="I14" s="17" t="s">
        <v>60</v>
      </c>
      <c r="J14" s="17">
        <v>6</v>
      </c>
      <c r="K14" s="17">
        <v>300</v>
      </c>
      <c r="L14">
        <f>C100</f>
        <v>557</v>
      </c>
      <c r="M14" s="8">
        <f t="shared" si="1"/>
        <v>0.29522968197879856</v>
      </c>
      <c r="N14" s="15">
        <f t="shared" si="0"/>
        <v>30</v>
      </c>
    </row>
    <row r="15" spans="1:15">
      <c r="A15" s="1" t="s">
        <v>7</v>
      </c>
      <c r="H15" s="17">
        <v>13</v>
      </c>
      <c r="I15" s="17" t="s">
        <v>60</v>
      </c>
      <c r="J15" s="17">
        <v>6</v>
      </c>
      <c r="K15" s="6">
        <v>330</v>
      </c>
      <c r="L15">
        <f>C108</f>
        <v>529</v>
      </c>
      <c r="M15" s="8">
        <f>L15/$M$1</f>
        <v>0.28038869257950527</v>
      </c>
      <c r="N15" s="15">
        <f t="shared" si="0"/>
        <v>33</v>
      </c>
    </row>
    <row r="16" spans="1:15">
      <c r="A16" s="1" t="s">
        <v>8</v>
      </c>
      <c r="B16" s="1" t="s">
        <v>9</v>
      </c>
      <c r="H16" s="17">
        <v>14</v>
      </c>
      <c r="I16" s="17" t="s">
        <v>60</v>
      </c>
      <c r="J16" s="17">
        <v>6</v>
      </c>
      <c r="K16" s="6">
        <v>360</v>
      </c>
      <c r="L16">
        <f>C116</f>
        <v>542</v>
      </c>
      <c r="M16" s="8">
        <f>L16/$M$1</f>
        <v>0.28727915194346287</v>
      </c>
      <c r="N16" s="15">
        <f t="shared" si="0"/>
        <v>36</v>
      </c>
    </row>
    <row r="17" spans="1:14">
      <c r="A17" s="1" t="s">
        <v>10</v>
      </c>
      <c r="B17" s="1" t="s">
        <v>101</v>
      </c>
      <c r="H17" s="17">
        <v>15</v>
      </c>
      <c r="I17" s="17" t="s">
        <v>60</v>
      </c>
      <c r="J17" s="17">
        <v>6</v>
      </c>
      <c r="K17" s="6">
        <v>390</v>
      </c>
      <c r="L17">
        <f>C124</f>
        <v>551</v>
      </c>
      <c r="M17" s="8">
        <f>L17/$M$1</f>
        <v>0.2920494699646643</v>
      </c>
      <c r="N17" s="15">
        <f t="shared" si="0"/>
        <v>39</v>
      </c>
    </row>
    <row r="18" spans="1:14">
      <c r="H18" s="17">
        <v>16</v>
      </c>
      <c r="I18" s="17" t="s">
        <v>60</v>
      </c>
      <c r="J18" s="17">
        <v>6</v>
      </c>
      <c r="K18" s="6">
        <v>420</v>
      </c>
      <c r="L18">
        <f>'4mLh'!C12</f>
        <v>557</v>
      </c>
      <c r="M18" s="8">
        <f t="shared" si="1"/>
        <v>0.29522968197879856</v>
      </c>
      <c r="N18" s="15">
        <f t="shared" si="0"/>
        <v>42</v>
      </c>
    </row>
    <row r="19" spans="1:14">
      <c r="A19" s="1" t="s">
        <v>12</v>
      </c>
      <c r="B19" s="1" t="s">
        <v>13</v>
      </c>
      <c r="C19" s="1" t="s">
        <v>14</v>
      </c>
      <c r="D19" s="1" t="s">
        <v>15</v>
      </c>
    </row>
    <row r="20" spans="1:14">
      <c r="A20" s="1" t="s">
        <v>16</v>
      </c>
      <c r="B20" s="1" t="s">
        <v>16</v>
      </c>
      <c r="C20" s="1">
        <v>2070</v>
      </c>
      <c r="D20" s="1" t="s">
        <v>17</v>
      </c>
    </row>
    <row r="22" spans="1:14">
      <c r="A22" s="1" t="s">
        <v>6</v>
      </c>
      <c r="B22" s="2">
        <v>44252</v>
      </c>
    </row>
    <row r="23" spans="1:14">
      <c r="A23" s="1" t="s">
        <v>7</v>
      </c>
    </row>
    <row r="24" spans="1:14">
      <c r="A24" s="1" t="s">
        <v>8</v>
      </c>
      <c r="B24" s="1" t="s">
        <v>9</v>
      </c>
    </row>
    <row r="25" spans="1:14">
      <c r="A25" s="1" t="s">
        <v>10</v>
      </c>
      <c r="B25" s="1" t="s">
        <v>102</v>
      </c>
    </row>
    <row r="27" spans="1:14">
      <c r="A27" s="1" t="s">
        <v>12</v>
      </c>
      <c r="B27" s="1" t="s">
        <v>13</v>
      </c>
      <c r="C27" s="1" t="s">
        <v>14</v>
      </c>
      <c r="D27" s="1" t="s">
        <v>15</v>
      </c>
    </row>
    <row r="28" spans="1:14">
      <c r="A28" s="1" t="s">
        <v>16</v>
      </c>
      <c r="B28" s="1" t="s">
        <v>16</v>
      </c>
      <c r="C28" s="1">
        <v>580</v>
      </c>
      <c r="D28" s="1" t="s">
        <v>17</v>
      </c>
    </row>
    <row r="30" spans="1:14">
      <c r="A30" s="1" t="s">
        <v>6</v>
      </c>
      <c r="B30" s="2">
        <v>44252</v>
      </c>
    </row>
    <row r="31" spans="1:14">
      <c r="A31" s="1" t="s">
        <v>7</v>
      </c>
    </row>
    <row r="32" spans="1:14">
      <c r="A32" s="1" t="s">
        <v>8</v>
      </c>
      <c r="B32" s="1" t="s">
        <v>9</v>
      </c>
    </row>
    <row r="33" spans="1:4">
      <c r="A33" s="1" t="s">
        <v>10</v>
      </c>
      <c r="B33" s="1" t="s">
        <v>103</v>
      </c>
    </row>
    <row r="35" spans="1:4">
      <c r="A35" s="1" t="s">
        <v>12</v>
      </c>
      <c r="B35" s="1" t="s">
        <v>13</v>
      </c>
      <c r="C35" s="1" t="s">
        <v>14</v>
      </c>
      <c r="D35" s="1" t="s">
        <v>15</v>
      </c>
    </row>
    <row r="36" spans="1:4">
      <c r="A36" s="1" t="s">
        <v>16</v>
      </c>
      <c r="B36" s="1" t="s">
        <v>16</v>
      </c>
      <c r="C36" s="1">
        <v>545</v>
      </c>
      <c r="D36" s="1" t="s">
        <v>17</v>
      </c>
    </row>
    <row r="38" spans="1:4">
      <c r="A38" s="1" t="s">
        <v>6</v>
      </c>
      <c r="B38" s="2">
        <v>44252</v>
      </c>
    </row>
    <row r="39" spans="1:4">
      <c r="A39" s="1" t="s">
        <v>7</v>
      </c>
    </row>
    <row r="40" spans="1:4">
      <c r="A40" s="1" t="s">
        <v>8</v>
      </c>
      <c r="B40" s="1" t="s">
        <v>9</v>
      </c>
    </row>
    <row r="41" spans="1:4">
      <c r="A41" s="1" t="s">
        <v>10</v>
      </c>
      <c r="B41" s="1" t="s">
        <v>104</v>
      </c>
    </row>
    <row r="43" spans="1:4">
      <c r="A43" s="1" t="s">
        <v>12</v>
      </c>
      <c r="B43" s="1" t="s">
        <v>13</v>
      </c>
      <c r="C43" s="1" t="s">
        <v>14</v>
      </c>
      <c r="D43" s="1" t="s">
        <v>15</v>
      </c>
    </row>
    <row r="44" spans="1:4">
      <c r="A44" s="1" t="s">
        <v>16</v>
      </c>
      <c r="B44" s="1" t="s">
        <v>16</v>
      </c>
      <c r="C44" s="1">
        <v>546</v>
      </c>
      <c r="D44" s="1" t="s">
        <v>17</v>
      </c>
    </row>
    <row r="46" spans="1:4">
      <c r="A46" s="1" t="s">
        <v>6</v>
      </c>
      <c r="B46" s="2">
        <v>44252</v>
      </c>
    </row>
    <row r="47" spans="1:4">
      <c r="A47" s="1" t="s">
        <v>7</v>
      </c>
    </row>
    <row r="48" spans="1:4">
      <c r="A48" s="1" t="s">
        <v>8</v>
      </c>
      <c r="B48" s="1" t="s">
        <v>9</v>
      </c>
    </row>
    <row r="49" spans="1:4">
      <c r="A49" s="1" t="s">
        <v>10</v>
      </c>
      <c r="B49" s="1" t="s">
        <v>105</v>
      </c>
    </row>
    <row r="51" spans="1:4">
      <c r="A51" s="1" t="s">
        <v>12</v>
      </c>
      <c r="B51" s="1" t="s">
        <v>13</v>
      </c>
      <c r="C51" s="1" t="s">
        <v>14</v>
      </c>
      <c r="D51" s="1" t="s">
        <v>15</v>
      </c>
    </row>
    <row r="52" spans="1:4">
      <c r="A52" s="1" t="s">
        <v>16</v>
      </c>
      <c r="B52" s="1" t="s">
        <v>16</v>
      </c>
      <c r="C52" s="1">
        <v>543</v>
      </c>
      <c r="D52" s="1" t="s">
        <v>17</v>
      </c>
    </row>
    <row r="54" spans="1:4">
      <c r="A54" s="1" t="s">
        <v>6</v>
      </c>
      <c r="B54" s="2">
        <v>44252</v>
      </c>
    </row>
    <row r="55" spans="1:4">
      <c r="A55" s="1" t="s">
        <v>7</v>
      </c>
    </row>
    <row r="56" spans="1:4">
      <c r="A56" s="1" t="s">
        <v>8</v>
      </c>
      <c r="B56" s="1" t="s">
        <v>9</v>
      </c>
    </row>
    <row r="57" spans="1:4">
      <c r="A57" s="1" t="s">
        <v>10</v>
      </c>
      <c r="B57" s="1" t="s">
        <v>106</v>
      </c>
    </row>
    <row r="59" spans="1:4">
      <c r="A59" s="1" t="s">
        <v>12</v>
      </c>
      <c r="B59" s="1" t="s">
        <v>13</v>
      </c>
      <c r="C59" s="1" t="s">
        <v>14</v>
      </c>
      <c r="D59" s="1" t="s">
        <v>15</v>
      </c>
    </row>
    <row r="60" spans="1:4">
      <c r="A60" s="1" t="s">
        <v>16</v>
      </c>
      <c r="B60" s="1" t="s">
        <v>16</v>
      </c>
      <c r="C60" s="1">
        <v>550</v>
      </c>
      <c r="D60" s="1" t="s">
        <v>17</v>
      </c>
    </row>
    <row r="62" spans="1:4">
      <c r="A62" s="1" t="s">
        <v>6</v>
      </c>
      <c r="B62" s="2">
        <v>44252</v>
      </c>
    </row>
    <row r="63" spans="1:4">
      <c r="A63" s="1" t="s">
        <v>7</v>
      </c>
    </row>
    <row r="64" spans="1:4">
      <c r="A64" s="1" t="s">
        <v>8</v>
      </c>
      <c r="B64" s="1" t="s">
        <v>9</v>
      </c>
    </row>
    <row r="65" spans="1:4">
      <c r="A65" s="1" t="s">
        <v>10</v>
      </c>
      <c r="B65" s="1" t="s">
        <v>107</v>
      </c>
    </row>
    <row r="67" spans="1:4">
      <c r="A67" s="1" t="s">
        <v>12</v>
      </c>
      <c r="B67" s="1" t="s">
        <v>13</v>
      </c>
      <c r="C67" s="1" t="s">
        <v>14</v>
      </c>
      <c r="D67" s="1" t="s">
        <v>15</v>
      </c>
    </row>
    <row r="68" spans="1:4">
      <c r="A68" s="1" t="s">
        <v>16</v>
      </c>
      <c r="B68" s="1" t="s">
        <v>16</v>
      </c>
      <c r="C68" s="1">
        <v>552</v>
      </c>
      <c r="D68" s="1" t="s">
        <v>17</v>
      </c>
    </row>
    <row r="70" spans="1:4">
      <c r="A70" s="1" t="s">
        <v>6</v>
      </c>
      <c r="B70" s="2">
        <v>44252</v>
      </c>
    </row>
    <row r="71" spans="1:4">
      <c r="A71" s="1" t="s">
        <v>7</v>
      </c>
    </row>
    <row r="72" spans="1:4">
      <c r="A72" s="1" t="s">
        <v>8</v>
      </c>
      <c r="B72" s="1" t="s">
        <v>9</v>
      </c>
    </row>
    <row r="73" spans="1:4">
      <c r="A73" s="1" t="s">
        <v>10</v>
      </c>
      <c r="B73" s="1" t="s">
        <v>108</v>
      </c>
    </row>
    <row r="75" spans="1:4">
      <c r="A75" s="1" t="s">
        <v>12</v>
      </c>
      <c r="B75" s="1" t="s">
        <v>13</v>
      </c>
      <c r="C75" s="1" t="s">
        <v>14</v>
      </c>
      <c r="D75" s="1" t="s">
        <v>15</v>
      </c>
    </row>
    <row r="76" spans="1:4">
      <c r="A76" s="1" t="s">
        <v>16</v>
      </c>
      <c r="B76" s="1" t="s">
        <v>16</v>
      </c>
      <c r="C76" s="1">
        <v>534</v>
      </c>
      <c r="D76" s="1" t="s">
        <v>17</v>
      </c>
    </row>
    <row r="78" spans="1:4">
      <c r="A78" s="1" t="s">
        <v>6</v>
      </c>
      <c r="B78" s="2">
        <v>44252</v>
      </c>
    </row>
    <row r="79" spans="1:4">
      <c r="A79" s="1" t="s">
        <v>7</v>
      </c>
    </row>
    <row r="80" spans="1:4">
      <c r="A80" s="1" t="s">
        <v>8</v>
      </c>
      <c r="B80" s="1" t="s">
        <v>9</v>
      </c>
    </row>
    <row r="81" spans="1:4">
      <c r="A81" s="1" t="s">
        <v>10</v>
      </c>
      <c r="B81" s="1" t="s">
        <v>109</v>
      </c>
    </row>
    <row r="83" spans="1:4">
      <c r="A83" s="1" t="s">
        <v>12</v>
      </c>
      <c r="B83" s="1" t="s">
        <v>13</v>
      </c>
      <c r="C83" s="1" t="s">
        <v>14</v>
      </c>
      <c r="D83" s="1" t="s">
        <v>15</v>
      </c>
    </row>
    <row r="84" spans="1:4">
      <c r="A84" s="1" t="s">
        <v>16</v>
      </c>
      <c r="B84" s="1" t="s">
        <v>16</v>
      </c>
      <c r="C84" s="1">
        <v>545</v>
      </c>
      <c r="D84" s="1" t="s">
        <v>17</v>
      </c>
    </row>
    <row r="86" spans="1:4">
      <c r="A86" s="1" t="s">
        <v>6</v>
      </c>
      <c r="B86" s="2">
        <v>44252</v>
      </c>
    </row>
    <row r="87" spans="1:4">
      <c r="A87" s="1" t="s">
        <v>7</v>
      </c>
    </row>
    <row r="88" spans="1:4">
      <c r="A88" s="1" t="s">
        <v>8</v>
      </c>
      <c r="B88" s="1" t="s">
        <v>9</v>
      </c>
    </row>
    <row r="89" spans="1:4">
      <c r="A89" s="1" t="s">
        <v>10</v>
      </c>
      <c r="B89" s="1" t="s">
        <v>110</v>
      </c>
    </row>
    <row r="91" spans="1:4">
      <c r="A91" s="1" t="s">
        <v>12</v>
      </c>
      <c r="B91" s="1" t="s">
        <v>13</v>
      </c>
      <c r="C91" s="1" t="s">
        <v>14</v>
      </c>
      <c r="D91" s="1" t="s">
        <v>15</v>
      </c>
    </row>
    <row r="92" spans="1:4">
      <c r="A92" s="1" t="s">
        <v>16</v>
      </c>
      <c r="B92" s="1" t="s">
        <v>16</v>
      </c>
      <c r="C92" s="1">
        <v>536</v>
      </c>
      <c r="D92" s="1" t="s">
        <v>17</v>
      </c>
    </row>
    <row r="94" spans="1:4">
      <c r="A94" s="1" t="s">
        <v>6</v>
      </c>
      <c r="B94" s="2">
        <v>44252</v>
      </c>
    </row>
    <row r="95" spans="1:4">
      <c r="A95" s="1" t="s">
        <v>7</v>
      </c>
    </row>
    <row r="96" spans="1:4">
      <c r="A96" s="1" t="s">
        <v>8</v>
      </c>
      <c r="B96" s="1" t="s">
        <v>9</v>
      </c>
    </row>
    <row r="97" spans="1:4">
      <c r="A97" s="1" t="s">
        <v>10</v>
      </c>
      <c r="B97" s="1" t="s">
        <v>111</v>
      </c>
    </row>
    <row r="99" spans="1:4">
      <c r="A99" s="1" t="s">
        <v>12</v>
      </c>
      <c r="B99" s="1" t="s">
        <v>13</v>
      </c>
      <c r="C99" s="1" t="s">
        <v>14</v>
      </c>
      <c r="D99" s="1" t="s">
        <v>15</v>
      </c>
    </row>
    <row r="100" spans="1:4">
      <c r="A100" s="1" t="s">
        <v>16</v>
      </c>
      <c r="B100" s="1" t="s">
        <v>16</v>
      </c>
      <c r="C100" s="1">
        <v>557</v>
      </c>
      <c r="D100" s="1" t="s">
        <v>17</v>
      </c>
    </row>
    <row r="102" spans="1:4">
      <c r="A102" s="1" t="s">
        <v>6</v>
      </c>
      <c r="B102" s="2">
        <v>44252</v>
      </c>
    </row>
    <row r="103" spans="1:4">
      <c r="A103" s="1" t="s">
        <v>7</v>
      </c>
    </row>
    <row r="104" spans="1:4">
      <c r="A104" s="1" t="s">
        <v>8</v>
      </c>
      <c r="B104" s="1" t="s">
        <v>9</v>
      </c>
    </row>
    <row r="105" spans="1:4">
      <c r="A105" s="1" t="s">
        <v>10</v>
      </c>
      <c r="B105" s="1" t="s">
        <v>112</v>
      </c>
    </row>
    <row r="107" spans="1:4">
      <c r="A107" s="1" t="s">
        <v>12</v>
      </c>
      <c r="B107" s="1" t="s">
        <v>13</v>
      </c>
      <c r="C107" s="1" t="s">
        <v>14</v>
      </c>
      <c r="D107" s="1" t="s">
        <v>15</v>
      </c>
    </row>
    <row r="108" spans="1:4">
      <c r="A108" s="1" t="s">
        <v>16</v>
      </c>
      <c r="B108" s="1" t="s">
        <v>16</v>
      </c>
      <c r="C108" s="1">
        <v>529</v>
      </c>
      <c r="D108" s="1" t="s">
        <v>17</v>
      </c>
    </row>
    <row r="110" spans="1:4">
      <c r="A110" s="1" t="s">
        <v>6</v>
      </c>
      <c r="B110" s="2">
        <v>44252</v>
      </c>
    </row>
    <row r="111" spans="1:4">
      <c r="A111" s="1" t="s">
        <v>7</v>
      </c>
    </row>
    <row r="112" spans="1:4">
      <c r="A112" s="1" t="s">
        <v>8</v>
      </c>
      <c r="B112" s="1" t="s">
        <v>9</v>
      </c>
    </row>
    <row r="113" spans="1:4">
      <c r="A113" s="1" t="s">
        <v>10</v>
      </c>
      <c r="B113" s="1" t="s">
        <v>113</v>
      </c>
    </row>
    <row r="115" spans="1:4">
      <c r="A115" s="1" t="s">
        <v>12</v>
      </c>
      <c r="B115" s="1" t="s">
        <v>13</v>
      </c>
      <c r="C115" s="1" t="s">
        <v>14</v>
      </c>
      <c r="D115" s="1" t="s">
        <v>15</v>
      </c>
    </row>
    <row r="116" spans="1:4">
      <c r="A116" s="1" t="s">
        <v>16</v>
      </c>
      <c r="B116" s="1" t="s">
        <v>16</v>
      </c>
      <c r="C116" s="1">
        <v>542</v>
      </c>
      <c r="D116" s="1" t="s">
        <v>17</v>
      </c>
    </row>
    <row r="118" spans="1:4">
      <c r="A118" s="1" t="s">
        <v>6</v>
      </c>
      <c r="B118" s="2">
        <v>44252</v>
      </c>
    </row>
    <row r="119" spans="1:4">
      <c r="A119" s="1" t="s">
        <v>7</v>
      </c>
    </row>
    <row r="120" spans="1:4">
      <c r="A120" s="1" t="s">
        <v>8</v>
      </c>
      <c r="B120" s="1" t="s">
        <v>9</v>
      </c>
    </row>
    <row r="121" spans="1:4">
      <c r="A121" s="1" t="s">
        <v>10</v>
      </c>
      <c r="B121" s="1" t="s">
        <v>114</v>
      </c>
    </row>
    <row r="123" spans="1:4">
      <c r="A123" s="1" t="s">
        <v>12</v>
      </c>
      <c r="B123" s="1" t="s">
        <v>13</v>
      </c>
      <c r="C123" s="1" t="s">
        <v>14</v>
      </c>
      <c r="D123" s="1" t="s">
        <v>15</v>
      </c>
    </row>
    <row r="124" spans="1:4">
      <c r="A124" s="1" t="s">
        <v>16</v>
      </c>
      <c r="B124" s="1" t="s">
        <v>16</v>
      </c>
      <c r="C124" s="1">
        <v>551</v>
      </c>
      <c r="D124" s="1" t="s">
        <v>17</v>
      </c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16"/>
  <sheetViews>
    <sheetView workbookViewId="0">
      <selection activeCell="K9" sqref="K9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  <col min="11" max="11" width="11" customWidth="1"/>
  </cols>
  <sheetData>
    <row r="1" spans="1:14">
      <c r="A1" s="1" t="s">
        <v>0</v>
      </c>
      <c r="B1" s="2">
        <v>44256</v>
      </c>
      <c r="G1" s="3"/>
      <c r="H1" s="3"/>
      <c r="I1" s="3"/>
      <c r="J1" s="3"/>
      <c r="K1" s="3" t="s">
        <v>154</v>
      </c>
      <c r="L1" s="30">
        <f>Summary!F15</f>
        <v>1886.6666666666667</v>
      </c>
    </row>
    <row r="2" spans="1:14">
      <c r="A2" s="1" t="s">
        <v>1</v>
      </c>
      <c r="B2" s="1" t="s">
        <v>2</v>
      </c>
      <c r="G2" s="12" t="s">
        <v>35</v>
      </c>
      <c r="H2" s="12" t="s">
        <v>58</v>
      </c>
      <c r="I2" s="12" t="s">
        <v>80</v>
      </c>
      <c r="J2" s="3" t="s">
        <v>30</v>
      </c>
      <c r="K2" s="3" t="s">
        <v>153</v>
      </c>
      <c r="L2" s="3" t="s">
        <v>31</v>
      </c>
      <c r="M2" s="14" t="s">
        <v>175</v>
      </c>
      <c r="N2" s="14"/>
    </row>
    <row r="3" spans="1:14">
      <c r="A3" s="1" t="s">
        <v>3</v>
      </c>
      <c r="B3" s="1" t="s">
        <v>4</v>
      </c>
      <c r="G3">
        <v>1</v>
      </c>
      <c r="H3" t="s">
        <v>59</v>
      </c>
      <c r="I3">
        <v>1</v>
      </c>
      <c r="J3">
        <v>0</v>
      </c>
      <c r="K3">
        <f>C20</f>
        <v>1800</v>
      </c>
      <c r="L3" s="8">
        <f t="shared" ref="L3:L8" si="0">K3/$L$1</f>
        <v>0.95406360424028269</v>
      </c>
      <c r="M3" s="49">
        <f>I3*J3/60</f>
        <v>0</v>
      </c>
      <c r="N3" s="16"/>
    </row>
    <row r="4" spans="1:14">
      <c r="A4" s="1" t="s">
        <v>5</v>
      </c>
      <c r="B4" s="1" t="s">
        <v>4</v>
      </c>
      <c r="G4">
        <v>2</v>
      </c>
      <c r="H4" t="s">
        <v>59</v>
      </c>
      <c r="I4">
        <v>10</v>
      </c>
      <c r="J4">
        <v>120</v>
      </c>
      <c r="K4">
        <f>C28</f>
        <v>1960</v>
      </c>
      <c r="L4" s="8">
        <f t="shared" si="0"/>
        <v>1.0388692579505301</v>
      </c>
      <c r="M4" s="49">
        <f t="shared" ref="M4:M15" si="1">I4*J4/60</f>
        <v>20</v>
      </c>
      <c r="N4" s="16"/>
    </row>
    <row r="5" spans="1:14">
      <c r="G5" s="5">
        <v>9</v>
      </c>
      <c r="H5" s="5" t="s">
        <v>60</v>
      </c>
      <c r="I5" s="5">
        <v>4</v>
      </c>
      <c r="J5" s="5">
        <v>0</v>
      </c>
      <c r="K5" s="5">
        <f>C36</f>
        <v>1980</v>
      </c>
      <c r="L5" s="9">
        <f t="shared" si="0"/>
        <v>1.0494699646643109</v>
      </c>
      <c r="M5" s="49">
        <f t="shared" si="1"/>
        <v>0</v>
      </c>
      <c r="N5" s="16"/>
    </row>
    <row r="6" spans="1:14">
      <c r="A6" s="1" t="s">
        <v>6</v>
      </c>
      <c r="B6" s="2">
        <v>44253</v>
      </c>
      <c r="G6" s="17">
        <v>10</v>
      </c>
      <c r="H6" s="17" t="s">
        <v>60</v>
      </c>
      <c r="I6" s="6">
        <v>4</v>
      </c>
      <c r="J6" s="17">
        <v>30</v>
      </c>
      <c r="K6" s="17">
        <f>C44</f>
        <v>510</v>
      </c>
      <c r="L6" s="18">
        <f t="shared" si="0"/>
        <v>0.27031802120141341</v>
      </c>
      <c r="M6" s="49">
        <f t="shared" si="1"/>
        <v>2</v>
      </c>
      <c r="N6" s="16"/>
    </row>
    <row r="7" spans="1:14">
      <c r="A7" s="1" t="s">
        <v>7</v>
      </c>
      <c r="G7" s="17">
        <v>11</v>
      </c>
      <c r="H7" s="17" t="s">
        <v>60</v>
      </c>
      <c r="I7" s="6">
        <v>4</v>
      </c>
      <c r="J7" s="6">
        <v>60</v>
      </c>
      <c r="K7" s="17">
        <f>C52</f>
        <v>452</v>
      </c>
      <c r="L7" s="18">
        <f t="shared" si="0"/>
        <v>0.23957597173144876</v>
      </c>
      <c r="M7" s="49">
        <f t="shared" si="1"/>
        <v>4</v>
      </c>
      <c r="N7" s="16"/>
    </row>
    <row r="8" spans="1:14">
      <c r="A8" s="1" t="s">
        <v>8</v>
      </c>
      <c r="B8" s="1" t="s">
        <v>9</v>
      </c>
      <c r="G8" s="17">
        <v>12</v>
      </c>
      <c r="H8" s="17" t="s">
        <v>60</v>
      </c>
      <c r="I8" s="6">
        <v>4</v>
      </c>
      <c r="J8" s="6">
        <v>90</v>
      </c>
      <c r="K8" s="17">
        <f>C60</f>
        <v>455</v>
      </c>
      <c r="L8" s="18">
        <f t="shared" si="0"/>
        <v>0.24116607773851589</v>
      </c>
      <c r="M8" s="49">
        <f t="shared" si="1"/>
        <v>6</v>
      </c>
      <c r="N8" s="16"/>
    </row>
    <row r="9" spans="1:14">
      <c r="A9" s="1" t="s">
        <v>10</v>
      </c>
      <c r="B9" s="1" t="s">
        <v>86</v>
      </c>
      <c r="G9" s="17">
        <v>13</v>
      </c>
      <c r="H9" s="17" t="s">
        <v>60</v>
      </c>
      <c r="I9" s="6">
        <v>4</v>
      </c>
      <c r="J9" s="6">
        <v>120</v>
      </c>
      <c r="K9" s="17">
        <f>C68</f>
        <v>437</v>
      </c>
      <c r="L9" s="51">
        <f t="shared" ref="L9:L15" si="2">K9/$L$1</f>
        <v>0.23162544169611307</v>
      </c>
      <c r="M9" s="49">
        <f t="shared" si="1"/>
        <v>8</v>
      </c>
      <c r="N9" s="16"/>
    </row>
    <row r="10" spans="1:14">
      <c r="G10" s="17">
        <v>14</v>
      </c>
      <c r="H10" s="17" t="s">
        <v>60</v>
      </c>
      <c r="I10" s="6">
        <v>4</v>
      </c>
      <c r="J10" s="17">
        <v>150</v>
      </c>
      <c r="K10" s="17">
        <f>C76</f>
        <v>432</v>
      </c>
      <c r="L10" s="52">
        <f t="shared" si="2"/>
        <v>0.22897526501766782</v>
      </c>
      <c r="M10" s="49">
        <f t="shared" si="1"/>
        <v>10</v>
      </c>
      <c r="N10" s="16"/>
    </row>
    <row r="11" spans="1:14">
      <c r="A11" s="1" t="s">
        <v>12</v>
      </c>
      <c r="B11" s="1" t="s">
        <v>13</v>
      </c>
      <c r="C11" s="1" t="s">
        <v>14</v>
      </c>
      <c r="D11" s="1" t="s">
        <v>15</v>
      </c>
      <c r="G11" s="17">
        <v>15</v>
      </c>
      <c r="H11" s="17" t="s">
        <v>60</v>
      </c>
      <c r="I11" s="6">
        <v>4</v>
      </c>
      <c r="J11" s="6">
        <v>180</v>
      </c>
      <c r="K11" s="17">
        <f>C84</f>
        <v>434</v>
      </c>
      <c r="L11" s="18">
        <f t="shared" si="2"/>
        <v>0.23003533568904594</v>
      </c>
      <c r="M11" s="49">
        <f t="shared" si="1"/>
        <v>12</v>
      </c>
      <c r="N11" s="16"/>
    </row>
    <row r="12" spans="1:14">
      <c r="A12" s="1" t="s">
        <v>16</v>
      </c>
      <c r="B12" s="1" t="s">
        <v>16</v>
      </c>
      <c r="C12" s="1">
        <v>557</v>
      </c>
      <c r="D12" s="1" t="s">
        <v>17</v>
      </c>
      <c r="G12" s="17">
        <v>16</v>
      </c>
      <c r="H12" s="17" t="s">
        <v>60</v>
      </c>
      <c r="I12" s="6">
        <v>4</v>
      </c>
      <c r="J12" s="6">
        <v>210</v>
      </c>
      <c r="K12">
        <f>C92</f>
        <v>444</v>
      </c>
      <c r="L12" s="18">
        <f t="shared" si="2"/>
        <v>0.23533568904593638</v>
      </c>
      <c r="M12" s="49">
        <f t="shared" si="1"/>
        <v>14</v>
      </c>
      <c r="N12" s="16"/>
    </row>
    <row r="13" spans="1:14">
      <c r="G13" s="17">
        <v>17</v>
      </c>
      <c r="H13" s="17" t="s">
        <v>60</v>
      </c>
      <c r="I13" s="6">
        <v>4</v>
      </c>
      <c r="J13" s="6">
        <v>240</v>
      </c>
      <c r="K13">
        <f>C100</f>
        <v>440</v>
      </c>
      <c r="L13" s="18">
        <f t="shared" si="2"/>
        <v>0.2332155477031802</v>
      </c>
      <c r="M13" s="49">
        <f t="shared" si="1"/>
        <v>16</v>
      </c>
      <c r="N13" s="16"/>
    </row>
    <row r="14" spans="1:14">
      <c r="A14" s="1" t="s">
        <v>6</v>
      </c>
      <c r="B14" s="2">
        <v>44253</v>
      </c>
      <c r="G14" s="17">
        <v>18</v>
      </c>
      <c r="H14" s="17" t="s">
        <v>60</v>
      </c>
      <c r="I14" s="6">
        <v>4</v>
      </c>
      <c r="J14" s="6">
        <v>270</v>
      </c>
      <c r="K14">
        <f>C108</f>
        <v>424</v>
      </c>
      <c r="L14" s="18">
        <f t="shared" si="2"/>
        <v>0.22473498233215547</v>
      </c>
      <c r="M14" s="49">
        <f t="shared" si="1"/>
        <v>18</v>
      </c>
    </row>
    <row r="15" spans="1:14">
      <c r="A15" s="1" t="s">
        <v>7</v>
      </c>
      <c r="G15" s="17">
        <v>19</v>
      </c>
      <c r="H15" s="17" t="s">
        <v>60</v>
      </c>
      <c r="I15" s="6">
        <v>4</v>
      </c>
      <c r="J15" s="6">
        <v>300</v>
      </c>
      <c r="K15">
        <f>C116</f>
        <v>439</v>
      </c>
      <c r="L15" s="18">
        <f t="shared" si="2"/>
        <v>0.23268551236749116</v>
      </c>
      <c r="M15" s="49">
        <f t="shared" si="1"/>
        <v>20</v>
      </c>
    </row>
    <row r="16" spans="1:14">
      <c r="A16" s="1" t="s">
        <v>8</v>
      </c>
      <c r="B16" s="1" t="s">
        <v>9</v>
      </c>
    </row>
    <row r="17" spans="1:4">
      <c r="A17" s="1" t="s">
        <v>10</v>
      </c>
      <c r="B17" s="1" t="s">
        <v>87</v>
      </c>
    </row>
    <row r="19" spans="1:4">
      <c r="A19" s="1" t="s">
        <v>12</v>
      </c>
      <c r="B19" s="1" t="s">
        <v>13</v>
      </c>
      <c r="C19" s="1" t="s">
        <v>14</v>
      </c>
      <c r="D19" s="1" t="s">
        <v>15</v>
      </c>
    </row>
    <row r="20" spans="1:4">
      <c r="A20" s="1" t="s">
        <v>16</v>
      </c>
      <c r="B20" s="1" t="s">
        <v>16</v>
      </c>
      <c r="C20" s="1">
        <v>1800</v>
      </c>
      <c r="D20" s="1" t="s">
        <v>17</v>
      </c>
    </row>
    <row r="22" spans="1:4">
      <c r="A22" s="1" t="s">
        <v>6</v>
      </c>
      <c r="B22" s="2">
        <v>44253</v>
      </c>
    </row>
    <row r="23" spans="1:4">
      <c r="A23" s="1" t="s">
        <v>7</v>
      </c>
    </row>
    <row r="24" spans="1:4">
      <c r="A24" s="1" t="s">
        <v>8</v>
      </c>
      <c r="B24" s="1" t="s">
        <v>9</v>
      </c>
    </row>
    <row r="25" spans="1:4">
      <c r="A25" s="1" t="s">
        <v>10</v>
      </c>
      <c r="B25" s="1" t="s">
        <v>88</v>
      </c>
    </row>
    <row r="27" spans="1:4">
      <c r="A27" s="1" t="s">
        <v>12</v>
      </c>
      <c r="B27" s="1" t="s">
        <v>13</v>
      </c>
      <c r="C27" s="1" t="s">
        <v>14</v>
      </c>
      <c r="D27" s="1" t="s">
        <v>15</v>
      </c>
    </row>
    <row r="28" spans="1:4">
      <c r="A28" s="1" t="s">
        <v>16</v>
      </c>
      <c r="B28" s="1" t="s">
        <v>16</v>
      </c>
      <c r="C28" s="1">
        <v>1960</v>
      </c>
      <c r="D28" s="1" t="s">
        <v>17</v>
      </c>
    </row>
    <row r="30" spans="1:4">
      <c r="A30" s="1" t="s">
        <v>6</v>
      </c>
      <c r="B30" s="2">
        <v>44253</v>
      </c>
    </row>
    <row r="31" spans="1:4">
      <c r="A31" s="1" t="s">
        <v>7</v>
      </c>
    </row>
    <row r="32" spans="1:4">
      <c r="A32" s="1" t="s">
        <v>8</v>
      </c>
      <c r="B32" s="1" t="s">
        <v>9</v>
      </c>
    </row>
    <row r="33" spans="1:4">
      <c r="A33" s="1" t="s">
        <v>10</v>
      </c>
      <c r="B33" s="1" t="s">
        <v>89</v>
      </c>
    </row>
    <row r="35" spans="1:4">
      <c r="A35" s="1" t="s">
        <v>12</v>
      </c>
      <c r="B35" s="1" t="s">
        <v>13</v>
      </c>
      <c r="C35" s="1" t="s">
        <v>14</v>
      </c>
      <c r="D35" s="1" t="s">
        <v>15</v>
      </c>
    </row>
    <row r="36" spans="1:4">
      <c r="A36" s="1" t="s">
        <v>16</v>
      </c>
      <c r="B36" s="1" t="s">
        <v>16</v>
      </c>
      <c r="C36" s="1">
        <v>1980</v>
      </c>
      <c r="D36" s="1" t="s">
        <v>17</v>
      </c>
    </row>
    <row r="38" spans="1:4">
      <c r="A38" s="1" t="s">
        <v>6</v>
      </c>
      <c r="B38" s="2">
        <v>44253</v>
      </c>
    </row>
    <row r="39" spans="1:4">
      <c r="A39" s="1" t="s">
        <v>7</v>
      </c>
    </row>
    <row r="40" spans="1:4">
      <c r="A40" s="1" t="s">
        <v>8</v>
      </c>
      <c r="B40" s="1" t="s">
        <v>9</v>
      </c>
    </row>
    <row r="41" spans="1:4">
      <c r="A41" s="1" t="s">
        <v>10</v>
      </c>
      <c r="B41" s="1" t="s">
        <v>90</v>
      </c>
    </row>
    <row r="43" spans="1:4">
      <c r="A43" s="1" t="s">
        <v>12</v>
      </c>
      <c r="B43" s="1" t="s">
        <v>13</v>
      </c>
      <c r="C43" s="1" t="s">
        <v>14</v>
      </c>
      <c r="D43" s="1" t="s">
        <v>15</v>
      </c>
    </row>
    <row r="44" spans="1:4">
      <c r="A44" s="1" t="s">
        <v>16</v>
      </c>
      <c r="B44" s="1" t="s">
        <v>16</v>
      </c>
      <c r="C44" s="1">
        <v>510</v>
      </c>
      <c r="D44" s="1" t="s">
        <v>17</v>
      </c>
    </row>
    <row r="46" spans="1:4">
      <c r="A46" s="1" t="s">
        <v>6</v>
      </c>
      <c r="B46" s="2">
        <v>44253</v>
      </c>
    </row>
    <row r="47" spans="1:4">
      <c r="A47" s="1" t="s">
        <v>7</v>
      </c>
    </row>
    <row r="48" spans="1:4">
      <c r="A48" s="1" t="s">
        <v>8</v>
      </c>
      <c r="B48" s="1" t="s">
        <v>9</v>
      </c>
    </row>
    <row r="49" spans="1:4">
      <c r="A49" s="1" t="s">
        <v>10</v>
      </c>
      <c r="B49" s="1" t="s">
        <v>91</v>
      </c>
    </row>
    <row r="51" spans="1:4">
      <c r="A51" s="1" t="s">
        <v>12</v>
      </c>
      <c r="B51" s="1" t="s">
        <v>13</v>
      </c>
      <c r="C51" s="1" t="s">
        <v>14</v>
      </c>
      <c r="D51" s="1" t="s">
        <v>15</v>
      </c>
    </row>
    <row r="52" spans="1:4">
      <c r="A52" s="1" t="s">
        <v>16</v>
      </c>
      <c r="B52" s="1" t="s">
        <v>16</v>
      </c>
      <c r="C52" s="1">
        <v>452</v>
      </c>
      <c r="D52" s="1" t="s">
        <v>17</v>
      </c>
    </row>
    <row r="54" spans="1:4">
      <c r="A54" s="1" t="s">
        <v>6</v>
      </c>
      <c r="B54" s="2">
        <v>44253</v>
      </c>
    </row>
    <row r="55" spans="1:4">
      <c r="A55" s="1" t="s">
        <v>7</v>
      </c>
    </row>
    <row r="56" spans="1:4">
      <c r="A56" s="1" t="s">
        <v>8</v>
      </c>
      <c r="B56" s="1" t="s">
        <v>9</v>
      </c>
    </row>
    <row r="57" spans="1:4">
      <c r="A57" s="1" t="s">
        <v>10</v>
      </c>
      <c r="B57" s="1" t="s">
        <v>92</v>
      </c>
    </row>
    <row r="59" spans="1:4">
      <c r="A59" s="1" t="s">
        <v>12</v>
      </c>
      <c r="B59" s="1" t="s">
        <v>13</v>
      </c>
      <c r="C59" s="1" t="s">
        <v>14</v>
      </c>
      <c r="D59" s="1" t="s">
        <v>15</v>
      </c>
    </row>
    <row r="60" spans="1:4">
      <c r="A60" s="1" t="s">
        <v>16</v>
      </c>
      <c r="B60" s="1" t="s">
        <v>16</v>
      </c>
      <c r="C60" s="1">
        <v>455</v>
      </c>
      <c r="D60" s="1" t="s">
        <v>17</v>
      </c>
    </row>
    <row r="62" spans="1:4">
      <c r="A62" s="1" t="s">
        <v>6</v>
      </c>
      <c r="B62" s="2">
        <v>44253</v>
      </c>
    </row>
    <row r="63" spans="1:4">
      <c r="A63" s="1" t="s">
        <v>7</v>
      </c>
    </row>
    <row r="64" spans="1:4">
      <c r="A64" s="1" t="s">
        <v>8</v>
      </c>
      <c r="B64" s="1" t="s">
        <v>9</v>
      </c>
    </row>
    <row r="65" spans="1:4">
      <c r="A65" s="1" t="s">
        <v>10</v>
      </c>
      <c r="B65" s="1" t="s">
        <v>93</v>
      </c>
    </row>
    <row r="67" spans="1:4">
      <c r="A67" s="1" t="s">
        <v>12</v>
      </c>
      <c r="B67" s="1" t="s">
        <v>13</v>
      </c>
      <c r="C67" s="1" t="s">
        <v>14</v>
      </c>
      <c r="D67" s="1" t="s">
        <v>15</v>
      </c>
    </row>
    <row r="68" spans="1:4">
      <c r="A68" s="1" t="s">
        <v>16</v>
      </c>
      <c r="B68" s="1" t="s">
        <v>16</v>
      </c>
      <c r="C68" s="1">
        <v>437</v>
      </c>
      <c r="D68" s="1" t="s">
        <v>17</v>
      </c>
    </row>
    <row r="70" spans="1:4">
      <c r="A70" s="1" t="s">
        <v>6</v>
      </c>
      <c r="B70" s="2">
        <v>44253</v>
      </c>
    </row>
    <row r="71" spans="1:4">
      <c r="A71" s="1" t="s">
        <v>7</v>
      </c>
    </row>
    <row r="72" spans="1:4">
      <c r="A72" s="1" t="s">
        <v>8</v>
      </c>
      <c r="B72" s="1" t="s">
        <v>9</v>
      </c>
    </row>
    <row r="73" spans="1:4">
      <c r="A73" s="1" t="s">
        <v>10</v>
      </c>
      <c r="B73" s="1" t="s">
        <v>94</v>
      </c>
    </row>
    <row r="75" spans="1:4">
      <c r="A75" s="1" t="s">
        <v>12</v>
      </c>
      <c r="B75" s="1" t="s">
        <v>13</v>
      </c>
      <c r="C75" s="1" t="s">
        <v>14</v>
      </c>
      <c r="D75" s="1" t="s">
        <v>15</v>
      </c>
    </row>
    <row r="76" spans="1:4">
      <c r="A76" s="1" t="s">
        <v>16</v>
      </c>
      <c r="B76" s="1" t="s">
        <v>16</v>
      </c>
      <c r="C76" s="1">
        <v>432</v>
      </c>
      <c r="D76" s="1" t="s">
        <v>17</v>
      </c>
    </row>
    <row r="78" spans="1:4">
      <c r="A78" s="1" t="s">
        <v>6</v>
      </c>
      <c r="B78" s="2">
        <v>44253</v>
      </c>
    </row>
    <row r="79" spans="1:4">
      <c r="A79" s="1" t="s">
        <v>7</v>
      </c>
    </row>
    <row r="80" spans="1:4">
      <c r="A80" s="1" t="s">
        <v>8</v>
      </c>
      <c r="B80" s="1" t="s">
        <v>9</v>
      </c>
    </row>
    <row r="81" spans="1:4">
      <c r="A81" s="1" t="s">
        <v>10</v>
      </c>
      <c r="B81" s="1" t="s">
        <v>95</v>
      </c>
    </row>
    <row r="83" spans="1:4">
      <c r="A83" s="1" t="s">
        <v>12</v>
      </c>
      <c r="B83" s="1" t="s">
        <v>13</v>
      </c>
      <c r="C83" s="1" t="s">
        <v>14</v>
      </c>
      <c r="D83" s="1" t="s">
        <v>15</v>
      </c>
    </row>
    <row r="84" spans="1:4">
      <c r="A84" s="1" t="s">
        <v>16</v>
      </c>
      <c r="B84" s="1" t="s">
        <v>16</v>
      </c>
      <c r="C84" s="1">
        <v>434</v>
      </c>
      <c r="D84" s="1" t="s">
        <v>17</v>
      </c>
    </row>
    <row r="86" spans="1:4">
      <c r="A86" s="1" t="s">
        <v>6</v>
      </c>
      <c r="B86" s="2">
        <v>44253</v>
      </c>
    </row>
    <row r="87" spans="1:4">
      <c r="A87" s="1" t="s">
        <v>7</v>
      </c>
    </row>
    <row r="88" spans="1:4">
      <c r="A88" s="1" t="s">
        <v>8</v>
      </c>
      <c r="B88" s="1" t="s">
        <v>9</v>
      </c>
    </row>
    <row r="89" spans="1:4">
      <c r="A89" s="1" t="s">
        <v>10</v>
      </c>
      <c r="B89" s="1" t="s">
        <v>96</v>
      </c>
    </row>
    <row r="91" spans="1:4">
      <c r="A91" s="1" t="s">
        <v>12</v>
      </c>
      <c r="B91" s="1" t="s">
        <v>13</v>
      </c>
      <c r="C91" s="1" t="s">
        <v>14</v>
      </c>
      <c r="D91" s="1" t="s">
        <v>15</v>
      </c>
    </row>
    <row r="92" spans="1:4">
      <c r="A92" s="1" t="s">
        <v>16</v>
      </c>
      <c r="B92" s="1" t="s">
        <v>16</v>
      </c>
      <c r="C92" s="1">
        <v>444</v>
      </c>
      <c r="D92" s="1" t="s">
        <v>17</v>
      </c>
    </row>
    <row r="94" spans="1:4">
      <c r="A94" s="1" t="s">
        <v>6</v>
      </c>
      <c r="B94" s="2">
        <v>44253</v>
      </c>
    </row>
    <row r="95" spans="1:4">
      <c r="A95" s="1" t="s">
        <v>7</v>
      </c>
    </row>
    <row r="96" spans="1:4">
      <c r="A96" s="1" t="s">
        <v>8</v>
      </c>
      <c r="B96" s="1" t="s">
        <v>9</v>
      </c>
    </row>
    <row r="97" spans="1:4">
      <c r="A97" s="1" t="s">
        <v>10</v>
      </c>
      <c r="B97" s="1" t="s">
        <v>97</v>
      </c>
    </row>
    <row r="99" spans="1:4">
      <c r="A99" s="1" t="s">
        <v>12</v>
      </c>
      <c r="B99" s="1" t="s">
        <v>13</v>
      </c>
      <c r="C99" s="1" t="s">
        <v>14</v>
      </c>
      <c r="D99" s="1" t="s">
        <v>15</v>
      </c>
    </row>
    <row r="100" spans="1:4">
      <c r="A100" s="1" t="s">
        <v>16</v>
      </c>
      <c r="B100" s="1" t="s">
        <v>16</v>
      </c>
      <c r="C100" s="1">
        <v>440</v>
      </c>
      <c r="D100" s="1" t="s">
        <v>17</v>
      </c>
    </row>
    <row r="102" spans="1:4">
      <c r="A102" s="1" t="s">
        <v>6</v>
      </c>
      <c r="B102" s="2">
        <v>44253</v>
      </c>
    </row>
    <row r="103" spans="1:4">
      <c r="A103" s="1" t="s">
        <v>7</v>
      </c>
    </row>
    <row r="104" spans="1:4">
      <c r="A104" s="1" t="s">
        <v>8</v>
      </c>
      <c r="B104" s="1" t="s">
        <v>9</v>
      </c>
    </row>
    <row r="105" spans="1:4">
      <c r="A105" s="1" t="s">
        <v>10</v>
      </c>
      <c r="B105" s="1" t="s">
        <v>98</v>
      </c>
    </row>
    <row r="107" spans="1:4">
      <c r="A107" s="1" t="s">
        <v>12</v>
      </c>
      <c r="B107" s="1" t="s">
        <v>13</v>
      </c>
      <c r="C107" s="1" t="s">
        <v>14</v>
      </c>
      <c r="D107" s="1" t="s">
        <v>15</v>
      </c>
    </row>
    <row r="108" spans="1:4">
      <c r="A108" s="1" t="s">
        <v>16</v>
      </c>
      <c r="B108" s="1" t="s">
        <v>16</v>
      </c>
      <c r="C108" s="1">
        <v>424</v>
      </c>
      <c r="D108" s="1" t="s">
        <v>17</v>
      </c>
    </row>
    <row r="110" spans="1:4">
      <c r="A110" s="1" t="s">
        <v>6</v>
      </c>
      <c r="B110" s="2">
        <v>44253</v>
      </c>
    </row>
    <row r="111" spans="1:4">
      <c r="A111" s="1" t="s">
        <v>7</v>
      </c>
    </row>
    <row r="112" spans="1:4">
      <c r="A112" s="1" t="s">
        <v>8</v>
      </c>
      <c r="B112" s="1" t="s">
        <v>9</v>
      </c>
    </row>
    <row r="113" spans="1:4">
      <c r="A113" s="1" t="s">
        <v>10</v>
      </c>
      <c r="B113" s="1" t="s">
        <v>99</v>
      </c>
    </row>
    <row r="115" spans="1:4">
      <c r="A115" s="1" t="s">
        <v>12</v>
      </c>
      <c r="B115" s="1" t="s">
        <v>13</v>
      </c>
      <c r="C115" s="1" t="s">
        <v>14</v>
      </c>
      <c r="D115" s="1" t="s">
        <v>15</v>
      </c>
    </row>
    <row r="116" spans="1:4">
      <c r="A116" s="1" t="s">
        <v>16</v>
      </c>
      <c r="B116" s="1" t="s">
        <v>16</v>
      </c>
      <c r="C116" s="1">
        <v>439</v>
      </c>
      <c r="D116" s="1" t="s">
        <v>17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80"/>
  <sheetViews>
    <sheetView workbookViewId="0">
      <selection activeCell="L1" sqref="L1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  <col min="11" max="11" width="10.1640625" customWidth="1"/>
  </cols>
  <sheetData>
    <row r="1" spans="1:13">
      <c r="A1" s="1" t="s">
        <v>0</v>
      </c>
      <c r="B1" s="2">
        <v>44264</v>
      </c>
      <c r="G1" s="3"/>
      <c r="H1" s="3"/>
      <c r="I1" s="3"/>
      <c r="J1" s="3"/>
      <c r="K1" s="3" t="s">
        <v>154</v>
      </c>
      <c r="L1" s="30">
        <f>Summary!F15</f>
        <v>1886.6666666666667</v>
      </c>
    </row>
    <row r="2" spans="1:13">
      <c r="A2" s="1" t="s">
        <v>1</v>
      </c>
      <c r="B2" s="1" t="s">
        <v>2</v>
      </c>
      <c r="G2" s="12" t="s">
        <v>35</v>
      </c>
      <c r="H2" s="12" t="s">
        <v>58</v>
      </c>
      <c r="I2" s="12" t="s">
        <v>80</v>
      </c>
      <c r="J2" s="3" t="s">
        <v>30</v>
      </c>
      <c r="K2" s="3" t="s">
        <v>153</v>
      </c>
      <c r="L2" s="3" t="s">
        <v>31</v>
      </c>
      <c r="M2" t="s">
        <v>175</v>
      </c>
    </row>
    <row r="3" spans="1:13">
      <c r="A3" s="1" t="s">
        <v>3</v>
      </c>
      <c r="B3" s="1" t="s">
        <v>4</v>
      </c>
      <c r="H3" t="s">
        <v>60</v>
      </c>
      <c r="I3">
        <v>2</v>
      </c>
      <c r="J3">
        <v>0</v>
      </c>
      <c r="K3">
        <f>C12</f>
        <v>1780</v>
      </c>
      <c r="L3" s="8">
        <f>K3/$L$1</f>
        <v>0.9434628975265017</v>
      </c>
      <c r="M3">
        <f>I3*J3/60</f>
        <v>0</v>
      </c>
    </row>
    <row r="4" spans="1:13">
      <c r="A4" s="1" t="s">
        <v>5</v>
      </c>
      <c r="B4" s="1" t="s">
        <v>4</v>
      </c>
      <c r="H4" t="s">
        <v>60</v>
      </c>
      <c r="I4">
        <v>2</v>
      </c>
      <c r="J4">
        <v>30</v>
      </c>
      <c r="K4">
        <f>C20</f>
        <v>656</v>
      </c>
      <c r="L4" s="8">
        <f t="shared" ref="L4:L23" si="0">K4/$L$1</f>
        <v>0.34770318021201413</v>
      </c>
      <c r="M4">
        <f t="shared" ref="M4:M23" si="1">I4*J4/60</f>
        <v>1</v>
      </c>
    </row>
    <row r="5" spans="1:13">
      <c r="H5" t="s">
        <v>60</v>
      </c>
      <c r="I5">
        <v>2</v>
      </c>
      <c r="J5">
        <v>60</v>
      </c>
      <c r="K5">
        <f>C28</f>
        <v>364</v>
      </c>
      <c r="L5" s="8">
        <f t="shared" si="0"/>
        <v>0.19293286219081271</v>
      </c>
      <c r="M5">
        <f t="shared" si="1"/>
        <v>2</v>
      </c>
    </row>
    <row r="6" spans="1:13">
      <c r="A6" s="1" t="s">
        <v>6</v>
      </c>
      <c r="B6" s="2">
        <v>44257</v>
      </c>
      <c r="H6" t="s">
        <v>60</v>
      </c>
      <c r="I6">
        <v>2</v>
      </c>
      <c r="J6">
        <v>90</v>
      </c>
      <c r="K6">
        <f>C36</f>
        <v>300</v>
      </c>
      <c r="L6" s="8">
        <f t="shared" si="0"/>
        <v>0.15901060070671377</v>
      </c>
      <c r="M6">
        <f t="shared" si="1"/>
        <v>3</v>
      </c>
    </row>
    <row r="7" spans="1:13">
      <c r="A7" s="1" t="s">
        <v>7</v>
      </c>
      <c r="H7" t="s">
        <v>60</v>
      </c>
      <c r="I7">
        <v>2</v>
      </c>
      <c r="J7">
        <v>120</v>
      </c>
      <c r="K7">
        <f>C44</f>
        <v>261</v>
      </c>
      <c r="L7" s="8">
        <f t="shared" si="0"/>
        <v>0.138339222614841</v>
      </c>
      <c r="M7">
        <f t="shared" si="1"/>
        <v>4</v>
      </c>
    </row>
    <row r="8" spans="1:13">
      <c r="A8" s="1" t="s">
        <v>8</v>
      </c>
      <c r="B8" s="1" t="s">
        <v>9</v>
      </c>
      <c r="H8" t="s">
        <v>60</v>
      </c>
      <c r="I8">
        <v>2</v>
      </c>
      <c r="J8">
        <v>150</v>
      </c>
      <c r="K8">
        <f>C52</f>
        <v>250</v>
      </c>
      <c r="L8" s="8">
        <f t="shared" si="0"/>
        <v>0.13250883392226148</v>
      </c>
      <c r="M8">
        <f t="shared" si="1"/>
        <v>5</v>
      </c>
    </row>
    <row r="9" spans="1:13">
      <c r="A9" s="1" t="s">
        <v>10</v>
      </c>
      <c r="B9" s="1" t="s">
        <v>152</v>
      </c>
      <c r="H9" t="s">
        <v>60</v>
      </c>
      <c r="I9">
        <v>2</v>
      </c>
      <c r="J9">
        <v>180</v>
      </c>
      <c r="K9">
        <f>C60</f>
        <v>237</v>
      </c>
      <c r="L9" s="8">
        <f t="shared" si="0"/>
        <v>0.12561837455830388</v>
      </c>
      <c r="M9">
        <f t="shared" si="1"/>
        <v>6</v>
      </c>
    </row>
    <row r="10" spans="1:13">
      <c r="H10" t="s">
        <v>60</v>
      </c>
      <c r="I10">
        <v>2</v>
      </c>
      <c r="J10">
        <v>210</v>
      </c>
      <c r="K10">
        <f>C68</f>
        <v>240</v>
      </c>
      <c r="L10" s="8">
        <f t="shared" si="0"/>
        <v>0.12720848056537101</v>
      </c>
      <c r="M10">
        <f t="shared" si="1"/>
        <v>7</v>
      </c>
    </row>
    <row r="11" spans="1:13">
      <c r="A11" s="1" t="s">
        <v>12</v>
      </c>
      <c r="B11" s="1" t="s">
        <v>13</v>
      </c>
      <c r="C11" s="1" t="s">
        <v>14</v>
      </c>
      <c r="D11" s="1" t="s">
        <v>15</v>
      </c>
      <c r="H11" t="s">
        <v>60</v>
      </c>
      <c r="I11">
        <v>2</v>
      </c>
      <c r="J11">
        <v>240</v>
      </c>
      <c r="K11">
        <f>C76</f>
        <v>246</v>
      </c>
      <c r="L11" s="8">
        <f t="shared" si="0"/>
        <v>0.13038869257950531</v>
      </c>
      <c r="M11">
        <f t="shared" si="1"/>
        <v>8</v>
      </c>
    </row>
    <row r="12" spans="1:13">
      <c r="A12" s="1" t="s">
        <v>16</v>
      </c>
      <c r="B12" s="1" t="s">
        <v>16</v>
      </c>
      <c r="C12" s="1">
        <v>1780</v>
      </c>
      <c r="D12" s="1" t="s">
        <v>17</v>
      </c>
      <c r="H12" t="s">
        <v>60</v>
      </c>
      <c r="I12">
        <v>2</v>
      </c>
      <c r="J12">
        <v>270</v>
      </c>
      <c r="K12">
        <f>C52</f>
        <v>250</v>
      </c>
      <c r="L12" s="8">
        <f t="shared" si="0"/>
        <v>0.13250883392226148</v>
      </c>
      <c r="M12">
        <f t="shared" si="1"/>
        <v>9</v>
      </c>
    </row>
    <row r="13" spans="1:13">
      <c r="H13" t="s">
        <v>60</v>
      </c>
      <c r="I13">
        <v>2</v>
      </c>
      <c r="J13">
        <v>300</v>
      </c>
      <c r="K13">
        <f>C92</f>
        <v>236</v>
      </c>
      <c r="L13" s="8">
        <f t="shared" si="0"/>
        <v>0.12508833922261484</v>
      </c>
      <c r="M13">
        <f t="shared" si="1"/>
        <v>10</v>
      </c>
    </row>
    <row r="14" spans="1:13">
      <c r="A14" s="1" t="s">
        <v>6</v>
      </c>
      <c r="B14" s="2">
        <v>44257</v>
      </c>
      <c r="H14" t="s">
        <v>60</v>
      </c>
      <c r="I14">
        <v>2</v>
      </c>
      <c r="J14">
        <v>330</v>
      </c>
      <c r="K14">
        <f>C100</f>
        <v>232</v>
      </c>
      <c r="L14" s="8">
        <f t="shared" si="0"/>
        <v>0.12296819787985865</v>
      </c>
      <c r="M14">
        <f t="shared" si="1"/>
        <v>11</v>
      </c>
    </row>
    <row r="15" spans="1:13">
      <c r="A15" s="1" t="s">
        <v>7</v>
      </c>
      <c r="H15" t="s">
        <v>60</v>
      </c>
      <c r="I15">
        <v>2</v>
      </c>
      <c r="J15">
        <v>360</v>
      </c>
      <c r="K15">
        <f>C108</f>
        <v>231</v>
      </c>
      <c r="L15" s="8">
        <f t="shared" si="0"/>
        <v>0.1224381625441696</v>
      </c>
      <c r="M15">
        <f t="shared" si="1"/>
        <v>12</v>
      </c>
    </row>
    <row r="16" spans="1:13">
      <c r="A16" s="1" t="s">
        <v>8</v>
      </c>
      <c r="B16" s="1" t="s">
        <v>9</v>
      </c>
      <c r="H16" t="s">
        <v>60</v>
      </c>
      <c r="I16">
        <v>2</v>
      </c>
      <c r="J16">
        <v>390</v>
      </c>
      <c r="K16">
        <f>C116</f>
        <v>230</v>
      </c>
      <c r="L16" s="8">
        <f t="shared" si="0"/>
        <v>0.12190812720848056</v>
      </c>
      <c r="M16">
        <f t="shared" si="1"/>
        <v>13</v>
      </c>
    </row>
    <row r="17" spans="1:13">
      <c r="A17" s="1" t="s">
        <v>10</v>
      </c>
      <c r="B17" s="1" t="s">
        <v>151</v>
      </c>
      <c r="H17" t="s">
        <v>60</v>
      </c>
      <c r="I17">
        <v>2</v>
      </c>
      <c r="J17">
        <v>420</v>
      </c>
      <c r="K17">
        <f>C124</f>
        <v>218</v>
      </c>
      <c r="L17" s="50">
        <f t="shared" si="0"/>
        <v>0.11554770318021201</v>
      </c>
      <c r="M17">
        <f t="shared" si="1"/>
        <v>14</v>
      </c>
    </row>
    <row r="18" spans="1:13">
      <c r="H18" t="s">
        <v>60</v>
      </c>
      <c r="I18">
        <v>2</v>
      </c>
      <c r="J18">
        <v>450</v>
      </c>
      <c r="K18">
        <f>C132</f>
        <v>220</v>
      </c>
      <c r="L18" s="8">
        <f t="shared" si="0"/>
        <v>0.1166077738515901</v>
      </c>
      <c r="M18">
        <f t="shared" si="1"/>
        <v>15</v>
      </c>
    </row>
    <row r="19" spans="1:13">
      <c r="A19" s="1" t="s">
        <v>12</v>
      </c>
      <c r="B19" s="1" t="s">
        <v>13</v>
      </c>
      <c r="C19" s="1" t="s">
        <v>14</v>
      </c>
      <c r="D19" s="1" t="s">
        <v>15</v>
      </c>
      <c r="H19" t="s">
        <v>60</v>
      </c>
      <c r="I19">
        <v>2</v>
      </c>
      <c r="J19">
        <v>480</v>
      </c>
      <c r="K19">
        <f>C140</f>
        <v>213</v>
      </c>
      <c r="L19" s="8">
        <f t="shared" si="0"/>
        <v>0.11289752650176678</v>
      </c>
      <c r="M19">
        <f t="shared" si="1"/>
        <v>16</v>
      </c>
    </row>
    <row r="20" spans="1:13">
      <c r="A20" s="1" t="s">
        <v>16</v>
      </c>
      <c r="B20" s="1" t="s">
        <v>16</v>
      </c>
      <c r="C20" s="1">
        <v>656</v>
      </c>
      <c r="D20" s="1" t="s">
        <v>17</v>
      </c>
      <c r="H20" t="s">
        <v>60</v>
      </c>
      <c r="I20">
        <v>2</v>
      </c>
      <c r="J20">
        <v>510</v>
      </c>
      <c r="K20">
        <f>+C148</f>
        <v>218</v>
      </c>
      <c r="L20" s="8">
        <f t="shared" si="0"/>
        <v>0.11554770318021201</v>
      </c>
      <c r="M20">
        <f t="shared" si="1"/>
        <v>17</v>
      </c>
    </row>
    <row r="21" spans="1:13">
      <c r="H21" t="s">
        <v>60</v>
      </c>
      <c r="I21">
        <v>2</v>
      </c>
      <c r="J21">
        <v>540</v>
      </c>
      <c r="K21">
        <f>C156</f>
        <v>222</v>
      </c>
      <c r="L21" s="8">
        <f t="shared" si="0"/>
        <v>0.11766784452296819</v>
      </c>
      <c r="M21">
        <f t="shared" si="1"/>
        <v>18</v>
      </c>
    </row>
    <row r="22" spans="1:13">
      <c r="A22" s="1" t="s">
        <v>6</v>
      </c>
      <c r="B22" s="2">
        <v>44257</v>
      </c>
      <c r="H22" t="s">
        <v>60</v>
      </c>
      <c r="I22">
        <v>2</v>
      </c>
      <c r="J22">
        <v>570</v>
      </c>
      <c r="K22">
        <f>+C164</f>
        <v>218</v>
      </c>
      <c r="L22" s="8">
        <f t="shared" si="0"/>
        <v>0.11554770318021201</v>
      </c>
      <c r="M22">
        <f t="shared" si="1"/>
        <v>19</v>
      </c>
    </row>
    <row r="23" spans="1:13">
      <c r="A23" s="1" t="s">
        <v>7</v>
      </c>
      <c r="H23" t="s">
        <v>60</v>
      </c>
      <c r="I23">
        <v>2</v>
      </c>
      <c r="J23">
        <v>600</v>
      </c>
      <c r="K23">
        <f>C172</f>
        <v>208</v>
      </c>
      <c r="L23" s="8">
        <f t="shared" si="0"/>
        <v>0.11024734982332154</v>
      </c>
      <c r="M23">
        <f t="shared" si="1"/>
        <v>20</v>
      </c>
    </row>
    <row r="24" spans="1:13">
      <c r="A24" s="1" t="s">
        <v>8</v>
      </c>
      <c r="B24" s="1" t="s">
        <v>9</v>
      </c>
      <c r="G24" s="25"/>
      <c r="H24" s="25"/>
      <c r="I24" s="25"/>
      <c r="J24" s="25"/>
      <c r="K24" s="25"/>
      <c r="L24" s="26"/>
    </row>
    <row r="25" spans="1:13">
      <c r="A25" s="1" t="s">
        <v>10</v>
      </c>
      <c r="B25" s="1" t="s">
        <v>150</v>
      </c>
    </row>
    <row r="27" spans="1:13">
      <c r="A27" s="1" t="s">
        <v>12</v>
      </c>
      <c r="B27" s="1" t="s">
        <v>13</v>
      </c>
      <c r="C27" s="1" t="s">
        <v>14</v>
      </c>
      <c r="D27" s="1" t="s">
        <v>15</v>
      </c>
    </row>
    <row r="28" spans="1:13">
      <c r="A28" s="1" t="s">
        <v>16</v>
      </c>
      <c r="B28" s="1" t="s">
        <v>16</v>
      </c>
      <c r="C28" s="1">
        <v>364</v>
      </c>
      <c r="D28" s="1" t="s">
        <v>17</v>
      </c>
    </row>
    <row r="30" spans="1:13">
      <c r="A30" s="1" t="s">
        <v>6</v>
      </c>
      <c r="B30" s="2">
        <v>44257</v>
      </c>
    </row>
    <row r="31" spans="1:13">
      <c r="A31" s="1" t="s">
        <v>7</v>
      </c>
    </row>
    <row r="32" spans="1:13">
      <c r="A32" s="1" t="s">
        <v>8</v>
      </c>
      <c r="B32" s="1" t="s">
        <v>9</v>
      </c>
    </row>
    <row r="33" spans="1:4">
      <c r="A33" s="1" t="s">
        <v>10</v>
      </c>
      <c r="B33" s="1" t="s">
        <v>149</v>
      </c>
    </row>
    <row r="35" spans="1:4">
      <c r="A35" s="1" t="s">
        <v>12</v>
      </c>
      <c r="B35" s="1" t="s">
        <v>13</v>
      </c>
      <c r="C35" s="1" t="s">
        <v>14</v>
      </c>
      <c r="D35" s="1" t="s">
        <v>15</v>
      </c>
    </row>
    <row r="36" spans="1:4">
      <c r="A36" s="1" t="s">
        <v>16</v>
      </c>
      <c r="B36" s="1" t="s">
        <v>16</v>
      </c>
      <c r="C36" s="1">
        <v>300</v>
      </c>
      <c r="D36" s="1" t="s">
        <v>17</v>
      </c>
    </row>
    <row r="38" spans="1:4">
      <c r="A38" s="1" t="s">
        <v>6</v>
      </c>
      <c r="B38" s="2">
        <v>44257</v>
      </c>
    </row>
    <row r="39" spans="1:4">
      <c r="A39" s="1" t="s">
        <v>7</v>
      </c>
    </row>
    <row r="40" spans="1:4">
      <c r="A40" s="1" t="s">
        <v>8</v>
      </c>
      <c r="B40" s="1" t="s">
        <v>9</v>
      </c>
    </row>
    <row r="41" spans="1:4">
      <c r="A41" s="1" t="s">
        <v>10</v>
      </c>
      <c r="B41" s="1" t="s">
        <v>148</v>
      </c>
    </row>
    <row r="43" spans="1:4">
      <c r="A43" s="1" t="s">
        <v>12</v>
      </c>
      <c r="B43" s="1" t="s">
        <v>13</v>
      </c>
      <c r="C43" s="1" t="s">
        <v>14</v>
      </c>
      <c r="D43" s="1" t="s">
        <v>15</v>
      </c>
    </row>
    <row r="44" spans="1:4">
      <c r="A44" s="1" t="s">
        <v>16</v>
      </c>
      <c r="B44" s="1" t="s">
        <v>16</v>
      </c>
      <c r="C44" s="1">
        <v>261</v>
      </c>
      <c r="D44" s="1" t="s">
        <v>17</v>
      </c>
    </row>
    <row r="46" spans="1:4">
      <c r="A46" s="1" t="s">
        <v>6</v>
      </c>
      <c r="B46" s="2">
        <v>44257</v>
      </c>
    </row>
    <row r="47" spans="1:4">
      <c r="A47" s="1" t="s">
        <v>7</v>
      </c>
    </row>
    <row r="48" spans="1:4">
      <c r="A48" s="1" t="s">
        <v>8</v>
      </c>
      <c r="B48" s="1" t="s">
        <v>9</v>
      </c>
    </row>
    <row r="49" spans="1:4">
      <c r="A49" s="1" t="s">
        <v>10</v>
      </c>
      <c r="B49" s="1" t="s">
        <v>147</v>
      </c>
    </row>
    <row r="51" spans="1:4">
      <c r="A51" s="1" t="s">
        <v>12</v>
      </c>
      <c r="B51" s="1" t="s">
        <v>13</v>
      </c>
      <c r="C51" s="1" t="s">
        <v>14</v>
      </c>
      <c r="D51" s="1" t="s">
        <v>15</v>
      </c>
    </row>
    <row r="52" spans="1:4">
      <c r="A52" s="1" t="s">
        <v>16</v>
      </c>
      <c r="B52" s="1" t="s">
        <v>16</v>
      </c>
      <c r="C52" s="1">
        <v>250</v>
      </c>
      <c r="D52" s="1" t="s">
        <v>17</v>
      </c>
    </row>
    <row r="54" spans="1:4">
      <c r="A54" s="1" t="s">
        <v>6</v>
      </c>
      <c r="B54" s="2">
        <v>44257</v>
      </c>
    </row>
    <row r="55" spans="1:4">
      <c r="A55" s="1" t="s">
        <v>7</v>
      </c>
    </row>
    <row r="56" spans="1:4">
      <c r="A56" s="1" t="s">
        <v>8</v>
      </c>
      <c r="B56" s="1" t="s">
        <v>9</v>
      </c>
    </row>
    <row r="57" spans="1:4">
      <c r="A57" s="1" t="s">
        <v>10</v>
      </c>
      <c r="B57" s="1" t="s">
        <v>146</v>
      </c>
    </row>
    <row r="59" spans="1:4">
      <c r="A59" s="1" t="s">
        <v>12</v>
      </c>
      <c r="B59" s="1" t="s">
        <v>13</v>
      </c>
      <c r="C59" s="1" t="s">
        <v>14</v>
      </c>
      <c r="D59" s="1" t="s">
        <v>15</v>
      </c>
    </row>
    <row r="60" spans="1:4">
      <c r="A60" s="1" t="s">
        <v>16</v>
      </c>
      <c r="B60" s="1" t="s">
        <v>16</v>
      </c>
      <c r="C60" s="1">
        <v>237</v>
      </c>
      <c r="D60" s="1" t="s">
        <v>17</v>
      </c>
    </row>
    <row r="62" spans="1:4">
      <c r="A62" s="1" t="s">
        <v>6</v>
      </c>
      <c r="B62" s="2">
        <v>44257</v>
      </c>
    </row>
    <row r="63" spans="1:4">
      <c r="A63" s="1" t="s">
        <v>7</v>
      </c>
    </row>
    <row r="64" spans="1:4">
      <c r="A64" s="1" t="s">
        <v>8</v>
      </c>
      <c r="B64" s="1" t="s">
        <v>9</v>
      </c>
    </row>
    <row r="65" spans="1:4">
      <c r="A65" s="1" t="s">
        <v>10</v>
      </c>
      <c r="B65" s="1" t="s">
        <v>145</v>
      </c>
    </row>
    <row r="67" spans="1:4">
      <c r="A67" s="1" t="s">
        <v>12</v>
      </c>
      <c r="B67" s="1" t="s">
        <v>13</v>
      </c>
      <c r="C67" s="1" t="s">
        <v>14</v>
      </c>
      <c r="D67" s="1" t="s">
        <v>15</v>
      </c>
    </row>
    <row r="68" spans="1:4">
      <c r="A68" s="1" t="s">
        <v>16</v>
      </c>
      <c r="B68" s="1" t="s">
        <v>16</v>
      </c>
      <c r="C68" s="1">
        <v>240</v>
      </c>
      <c r="D68" s="1" t="s">
        <v>17</v>
      </c>
    </row>
    <row r="70" spans="1:4">
      <c r="A70" s="1" t="s">
        <v>6</v>
      </c>
      <c r="B70" s="2">
        <v>44257</v>
      </c>
    </row>
    <row r="71" spans="1:4">
      <c r="A71" s="1" t="s">
        <v>7</v>
      </c>
    </row>
    <row r="72" spans="1:4">
      <c r="A72" s="1" t="s">
        <v>8</v>
      </c>
      <c r="B72" s="1" t="s">
        <v>9</v>
      </c>
    </row>
    <row r="73" spans="1:4">
      <c r="A73" s="1" t="s">
        <v>10</v>
      </c>
      <c r="B73" s="1" t="s">
        <v>144</v>
      </c>
    </row>
    <row r="75" spans="1:4">
      <c r="A75" s="1" t="s">
        <v>12</v>
      </c>
      <c r="B75" s="1" t="s">
        <v>13</v>
      </c>
      <c r="C75" s="1" t="s">
        <v>14</v>
      </c>
      <c r="D75" s="1" t="s">
        <v>15</v>
      </c>
    </row>
    <row r="76" spans="1:4">
      <c r="A76" s="1" t="s">
        <v>16</v>
      </c>
      <c r="B76" s="1" t="s">
        <v>16</v>
      </c>
      <c r="C76" s="1">
        <v>246</v>
      </c>
      <c r="D76" s="1" t="s">
        <v>17</v>
      </c>
    </row>
    <row r="78" spans="1:4">
      <c r="A78" s="1" t="s">
        <v>6</v>
      </c>
      <c r="B78" s="2">
        <v>44257</v>
      </c>
    </row>
    <row r="79" spans="1:4">
      <c r="A79" s="1" t="s">
        <v>7</v>
      </c>
    </row>
    <row r="80" spans="1:4">
      <c r="A80" s="1" t="s">
        <v>8</v>
      </c>
      <c r="B80" s="1" t="s">
        <v>9</v>
      </c>
    </row>
    <row r="81" spans="1:4">
      <c r="A81" s="1" t="s">
        <v>10</v>
      </c>
      <c r="B81" s="1" t="s">
        <v>143</v>
      </c>
    </row>
    <row r="83" spans="1:4">
      <c r="A83" s="1" t="s">
        <v>12</v>
      </c>
      <c r="B83" s="1" t="s">
        <v>13</v>
      </c>
      <c r="C83" s="1" t="s">
        <v>14</v>
      </c>
      <c r="D83" s="1" t="s">
        <v>15</v>
      </c>
    </row>
    <row r="84" spans="1:4">
      <c r="A84" s="1" t="s">
        <v>16</v>
      </c>
      <c r="B84" s="1" t="s">
        <v>16</v>
      </c>
      <c r="C84" s="1">
        <v>238</v>
      </c>
      <c r="D84" s="1" t="s">
        <v>17</v>
      </c>
    </row>
    <row r="86" spans="1:4">
      <c r="A86" s="1" t="s">
        <v>6</v>
      </c>
      <c r="B86" s="2">
        <v>44257</v>
      </c>
    </row>
    <row r="87" spans="1:4">
      <c r="A87" s="1" t="s">
        <v>7</v>
      </c>
    </row>
    <row r="88" spans="1:4">
      <c r="A88" s="1" t="s">
        <v>8</v>
      </c>
      <c r="B88" s="1" t="s">
        <v>9</v>
      </c>
    </row>
    <row r="89" spans="1:4">
      <c r="A89" s="1" t="s">
        <v>10</v>
      </c>
      <c r="B89" s="1" t="s">
        <v>142</v>
      </c>
    </row>
    <row r="91" spans="1:4">
      <c r="A91" s="1" t="s">
        <v>12</v>
      </c>
      <c r="B91" s="1" t="s">
        <v>13</v>
      </c>
      <c r="C91" s="1" t="s">
        <v>14</v>
      </c>
      <c r="D91" s="1" t="s">
        <v>15</v>
      </c>
    </row>
    <row r="92" spans="1:4">
      <c r="A92" s="1" t="s">
        <v>16</v>
      </c>
      <c r="B92" s="1" t="s">
        <v>16</v>
      </c>
      <c r="C92" s="1">
        <v>236</v>
      </c>
      <c r="D92" s="1" t="s">
        <v>17</v>
      </c>
    </row>
    <row r="94" spans="1:4">
      <c r="A94" s="1" t="s">
        <v>6</v>
      </c>
      <c r="B94" s="2">
        <v>44257</v>
      </c>
    </row>
    <row r="95" spans="1:4">
      <c r="A95" s="1" t="s">
        <v>7</v>
      </c>
    </row>
    <row r="96" spans="1:4">
      <c r="A96" s="1" t="s">
        <v>8</v>
      </c>
      <c r="B96" s="1" t="s">
        <v>9</v>
      </c>
    </row>
    <row r="97" spans="1:4">
      <c r="A97" s="1" t="s">
        <v>10</v>
      </c>
      <c r="B97" s="1" t="s">
        <v>141</v>
      </c>
    </row>
    <row r="99" spans="1:4">
      <c r="A99" s="1" t="s">
        <v>12</v>
      </c>
      <c r="B99" s="1" t="s">
        <v>13</v>
      </c>
      <c r="C99" s="1" t="s">
        <v>14</v>
      </c>
      <c r="D99" s="1" t="s">
        <v>15</v>
      </c>
    </row>
    <row r="100" spans="1:4">
      <c r="A100" s="1" t="s">
        <v>16</v>
      </c>
      <c r="B100" s="1" t="s">
        <v>16</v>
      </c>
      <c r="C100" s="1">
        <v>232</v>
      </c>
      <c r="D100" s="1" t="s">
        <v>17</v>
      </c>
    </row>
    <row r="102" spans="1:4">
      <c r="A102" s="1" t="s">
        <v>6</v>
      </c>
      <c r="B102" s="2">
        <v>44257</v>
      </c>
    </row>
    <row r="103" spans="1:4">
      <c r="A103" s="1" t="s">
        <v>7</v>
      </c>
    </row>
    <row r="104" spans="1:4">
      <c r="A104" s="1" t="s">
        <v>8</v>
      </c>
      <c r="B104" s="1" t="s">
        <v>9</v>
      </c>
    </row>
    <row r="105" spans="1:4">
      <c r="A105" s="1" t="s">
        <v>10</v>
      </c>
      <c r="B105" s="1" t="s">
        <v>140</v>
      </c>
    </row>
    <row r="107" spans="1:4">
      <c r="A107" s="1" t="s">
        <v>12</v>
      </c>
      <c r="B107" s="1" t="s">
        <v>13</v>
      </c>
      <c r="C107" s="1" t="s">
        <v>14</v>
      </c>
      <c r="D107" s="1" t="s">
        <v>15</v>
      </c>
    </row>
    <row r="108" spans="1:4">
      <c r="A108" s="1" t="s">
        <v>16</v>
      </c>
      <c r="B108" s="1" t="s">
        <v>16</v>
      </c>
      <c r="C108" s="1">
        <v>231</v>
      </c>
      <c r="D108" s="1" t="s">
        <v>17</v>
      </c>
    </row>
    <row r="110" spans="1:4">
      <c r="A110" s="1" t="s">
        <v>6</v>
      </c>
      <c r="B110" s="2">
        <v>44257</v>
      </c>
    </row>
    <row r="111" spans="1:4">
      <c r="A111" s="1" t="s">
        <v>7</v>
      </c>
    </row>
    <row r="112" spans="1:4">
      <c r="A112" s="1" t="s">
        <v>8</v>
      </c>
      <c r="B112" s="1" t="s">
        <v>9</v>
      </c>
    </row>
    <row r="113" spans="1:4">
      <c r="A113" s="1" t="s">
        <v>10</v>
      </c>
      <c r="B113" s="1" t="s">
        <v>139</v>
      </c>
    </row>
    <row r="115" spans="1:4">
      <c r="A115" s="1" t="s">
        <v>12</v>
      </c>
      <c r="B115" s="1" t="s">
        <v>13</v>
      </c>
      <c r="C115" s="1" t="s">
        <v>14</v>
      </c>
      <c r="D115" s="1" t="s">
        <v>15</v>
      </c>
    </row>
    <row r="116" spans="1:4">
      <c r="A116" s="1" t="s">
        <v>16</v>
      </c>
      <c r="B116" s="1" t="s">
        <v>16</v>
      </c>
      <c r="C116" s="1">
        <v>230</v>
      </c>
      <c r="D116" s="1" t="s">
        <v>17</v>
      </c>
    </row>
    <row r="118" spans="1:4">
      <c r="A118" s="1" t="s">
        <v>6</v>
      </c>
      <c r="B118" s="2">
        <v>44257</v>
      </c>
    </row>
    <row r="119" spans="1:4">
      <c r="A119" s="1" t="s">
        <v>7</v>
      </c>
    </row>
    <row r="120" spans="1:4">
      <c r="A120" s="1" t="s">
        <v>8</v>
      </c>
      <c r="B120" s="1" t="s">
        <v>9</v>
      </c>
    </row>
    <row r="121" spans="1:4">
      <c r="A121" s="1" t="s">
        <v>10</v>
      </c>
      <c r="B121" s="1" t="s">
        <v>138</v>
      </c>
    </row>
    <row r="123" spans="1:4">
      <c r="A123" s="1" t="s">
        <v>12</v>
      </c>
      <c r="B123" s="1" t="s">
        <v>13</v>
      </c>
      <c r="C123" s="1" t="s">
        <v>14</v>
      </c>
      <c r="D123" s="1" t="s">
        <v>15</v>
      </c>
    </row>
    <row r="124" spans="1:4">
      <c r="A124" s="1" t="s">
        <v>16</v>
      </c>
      <c r="B124" s="1" t="s">
        <v>16</v>
      </c>
      <c r="C124" s="1">
        <v>218</v>
      </c>
      <c r="D124" s="1" t="s">
        <v>17</v>
      </c>
    </row>
    <row r="126" spans="1:4">
      <c r="A126" s="1" t="s">
        <v>6</v>
      </c>
      <c r="B126" s="2">
        <v>44257</v>
      </c>
    </row>
    <row r="127" spans="1:4">
      <c r="A127" s="1" t="s">
        <v>7</v>
      </c>
    </row>
    <row r="128" spans="1:4">
      <c r="A128" s="1" t="s">
        <v>8</v>
      </c>
      <c r="B128" s="1" t="s">
        <v>9</v>
      </c>
    </row>
    <row r="129" spans="1:4">
      <c r="A129" s="1" t="s">
        <v>10</v>
      </c>
      <c r="B129" s="1" t="s">
        <v>137</v>
      </c>
    </row>
    <row r="131" spans="1:4">
      <c r="A131" s="1" t="s">
        <v>12</v>
      </c>
      <c r="B131" s="1" t="s">
        <v>13</v>
      </c>
      <c r="C131" s="1" t="s">
        <v>14</v>
      </c>
      <c r="D131" s="1" t="s">
        <v>15</v>
      </c>
    </row>
    <row r="132" spans="1:4">
      <c r="A132" s="1" t="s">
        <v>16</v>
      </c>
      <c r="B132" s="1" t="s">
        <v>16</v>
      </c>
      <c r="C132" s="1">
        <v>220</v>
      </c>
      <c r="D132" s="1" t="s">
        <v>17</v>
      </c>
    </row>
    <row r="134" spans="1:4">
      <c r="A134" s="1" t="s">
        <v>6</v>
      </c>
      <c r="B134" s="2">
        <v>44257</v>
      </c>
    </row>
    <row r="135" spans="1:4">
      <c r="A135" s="1" t="s">
        <v>7</v>
      </c>
    </row>
    <row r="136" spans="1:4">
      <c r="A136" s="1" t="s">
        <v>8</v>
      </c>
      <c r="B136" s="1" t="s">
        <v>9</v>
      </c>
    </row>
    <row r="137" spans="1:4">
      <c r="A137" s="1" t="s">
        <v>10</v>
      </c>
      <c r="B137" s="1" t="s">
        <v>136</v>
      </c>
    </row>
    <row r="139" spans="1:4">
      <c r="A139" s="1" t="s">
        <v>12</v>
      </c>
      <c r="B139" s="1" t="s">
        <v>13</v>
      </c>
      <c r="C139" s="1" t="s">
        <v>14</v>
      </c>
      <c r="D139" s="1" t="s">
        <v>15</v>
      </c>
    </row>
    <row r="140" spans="1:4">
      <c r="A140" s="1" t="s">
        <v>16</v>
      </c>
      <c r="B140" s="1" t="s">
        <v>16</v>
      </c>
      <c r="C140" s="1">
        <v>213</v>
      </c>
      <c r="D140" s="1" t="s">
        <v>17</v>
      </c>
    </row>
    <row r="142" spans="1:4">
      <c r="A142" s="1" t="s">
        <v>6</v>
      </c>
      <c r="B142" s="2">
        <v>44257</v>
      </c>
    </row>
    <row r="143" spans="1:4">
      <c r="A143" s="1" t="s">
        <v>7</v>
      </c>
    </row>
    <row r="144" spans="1:4">
      <c r="A144" s="1" t="s">
        <v>8</v>
      </c>
      <c r="B144" s="1" t="s">
        <v>9</v>
      </c>
    </row>
    <row r="145" spans="1:4">
      <c r="A145" s="1" t="s">
        <v>10</v>
      </c>
      <c r="B145" s="1" t="s">
        <v>135</v>
      </c>
    </row>
    <row r="147" spans="1:4">
      <c r="A147" s="1" t="s">
        <v>12</v>
      </c>
      <c r="B147" s="1" t="s">
        <v>13</v>
      </c>
      <c r="C147" s="1" t="s">
        <v>14</v>
      </c>
      <c r="D147" s="1" t="s">
        <v>15</v>
      </c>
    </row>
    <row r="148" spans="1:4">
      <c r="A148" s="1" t="s">
        <v>16</v>
      </c>
      <c r="B148" s="1" t="s">
        <v>16</v>
      </c>
      <c r="C148" s="1">
        <v>218</v>
      </c>
      <c r="D148" s="1" t="s">
        <v>17</v>
      </c>
    </row>
    <row r="150" spans="1:4">
      <c r="A150" s="1" t="s">
        <v>6</v>
      </c>
      <c r="B150" s="2">
        <v>44257</v>
      </c>
    </row>
    <row r="151" spans="1:4">
      <c r="A151" s="1" t="s">
        <v>7</v>
      </c>
    </row>
    <row r="152" spans="1:4">
      <c r="A152" s="1" t="s">
        <v>8</v>
      </c>
      <c r="B152" s="1" t="s">
        <v>9</v>
      </c>
    </row>
    <row r="153" spans="1:4">
      <c r="A153" s="1" t="s">
        <v>10</v>
      </c>
      <c r="B153" s="1" t="s">
        <v>134</v>
      </c>
    </row>
    <row r="155" spans="1:4">
      <c r="A155" s="1" t="s">
        <v>12</v>
      </c>
      <c r="B155" s="1" t="s">
        <v>13</v>
      </c>
      <c r="C155" s="1" t="s">
        <v>14</v>
      </c>
      <c r="D155" s="1" t="s">
        <v>15</v>
      </c>
    </row>
    <row r="156" spans="1:4">
      <c r="A156" s="1" t="s">
        <v>16</v>
      </c>
      <c r="B156" s="1" t="s">
        <v>16</v>
      </c>
      <c r="C156" s="1">
        <v>222</v>
      </c>
      <c r="D156" s="1" t="s">
        <v>17</v>
      </c>
    </row>
    <row r="158" spans="1:4">
      <c r="A158" s="1" t="s">
        <v>6</v>
      </c>
      <c r="B158" s="2">
        <v>44257</v>
      </c>
    </row>
    <row r="159" spans="1:4">
      <c r="A159" s="1" t="s">
        <v>7</v>
      </c>
    </row>
    <row r="160" spans="1:4">
      <c r="A160" s="1" t="s">
        <v>8</v>
      </c>
      <c r="B160" s="1" t="s">
        <v>9</v>
      </c>
    </row>
    <row r="161" spans="1:4">
      <c r="A161" s="1" t="s">
        <v>10</v>
      </c>
      <c r="B161" s="1" t="s">
        <v>133</v>
      </c>
    </row>
    <row r="163" spans="1:4">
      <c r="A163" s="1" t="s">
        <v>12</v>
      </c>
      <c r="B163" s="1" t="s">
        <v>13</v>
      </c>
      <c r="C163" s="1" t="s">
        <v>14</v>
      </c>
      <c r="D163" s="1" t="s">
        <v>15</v>
      </c>
    </row>
    <row r="164" spans="1:4">
      <c r="A164" s="1" t="s">
        <v>16</v>
      </c>
      <c r="B164" s="1" t="s">
        <v>16</v>
      </c>
      <c r="C164" s="1">
        <v>218</v>
      </c>
      <c r="D164" s="1" t="s">
        <v>17</v>
      </c>
    </row>
    <row r="166" spans="1:4">
      <c r="A166" s="1" t="s">
        <v>6</v>
      </c>
      <c r="B166" s="2">
        <v>44257</v>
      </c>
    </row>
    <row r="167" spans="1:4">
      <c r="A167" s="1" t="s">
        <v>7</v>
      </c>
    </row>
    <row r="168" spans="1:4">
      <c r="A168" s="1" t="s">
        <v>8</v>
      </c>
      <c r="B168" s="1" t="s">
        <v>9</v>
      </c>
    </row>
    <row r="169" spans="1:4">
      <c r="A169" s="1" t="s">
        <v>10</v>
      </c>
      <c r="B169" s="1" t="s">
        <v>132</v>
      </c>
    </row>
    <row r="171" spans="1:4">
      <c r="A171" s="1" t="s">
        <v>12</v>
      </c>
      <c r="B171" s="1" t="s">
        <v>13</v>
      </c>
      <c r="C171" s="1" t="s">
        <v>14</v>
      </c>
      <c r="D171" s="1" t="s">
        <v>15</v>
      </c>
    </row>
    <row r="172" spans="1:4">
      <c r="A172" s="1" t="s">
        <v>16</v>
      </c>
      <c r="B172" s="1" t="s">
        <v>16</v>
      </c>
      <c r="C172" s="1">
        <v>208</v>
      </c>
      <c r="D172" s="1" t="s">
        <v>17</v>
      </c>
    </row>
    <row r="174" spans="1:4">
      <c r="A174" s="1" t="s">
        <v>6</v>
      </c>
      <c r="B174" s="2">
        <v>44257</v>
      </c>
    </row>
    <row r="175" spans="1:4">
      <c r="A175" s="1" t="s">
        <v>7</v>
      </c>
    </row>
    <row r="176" spans="1:4">
      <c r="A176" s="1" t="s">
        <v>8</v>
      </c>
      <c r="B176" s="1" t="s">
        <v>9</v>
      </c>
    </row>
    <row r="177" spans="1:5">
      <c r="A177" s="1" t="s">
        <v>10</v>
      </c>
      <c r="B177" s="1" t="s">
        <v>131</v>
      </c>
      <c r="E177" t="s">
        <v>155</v>
      </c>
    </row>
    <row r="179" spans="1:5">
      <c r="A179" s="1" t="s">
        <v>12</v>
      </c>
      <c r="B179" s="1" t="s">
        <v>13</v>
      </c>
      <c r="C179" s="1" t="s">
        <v>14</v>
      </c>
      <c r="D179" s="1" t="s">
        <v>15</v>
      </c>
    </row>
    <row r="180" spans="1:5">
      <c r="A180" s="1" t="s">
        <v>16</v>
      </c>
      <c r="B180" s="1" t="s">
        <v>16</v>
      </c>
      <c r="C180" s="1">
        <v>1610</v>
      </c>
      <c r="D180" s="1" t="s">
        <v>17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CD8B3-5930-FD49-BAD7-CF3B28AC71F1}">
  <dimension ref="A1:N100"/>
  <sheetViews>
    <sheetView workbookViewId="0">
      <selection activeCell="M13" sqref="M13"/>
    </sheetView>
  </sheetViews>
  <sheetFormatPr baseColWidth="10" defaultColWidth="8.83203125" defaultRowHeight="15"/>
  <cols>
    <col min="1" max="1" width="18.33203125" style="1" bestFit="1" customWidth="1"/>
    <col min="2" max="2" width="14" style="1" bestFit="1" customWidth="1"/>
    <col min="3" max="3" width="6.5" style="1" bestFit="1" customWidth="1"/>
    <col min="4" max="4" width="5.5" style="1" bestFit="1" customWidth="1"/>
  </cols>
  <sheetData>
    <row r="1" spans="1:14">
      <c r="A1" s="1" t="s">
        <v>0</v>
      </c>
      <c r="B1" s="2">
        <v>44265</v>
      </c>
    </row>
    <row r="2" spans="1:14">
      <c r="A2" s="1" t="s">
        <v>1</v>
      </c>
      <c r="B2" s="1" t="s">
        <v>2</v>
      </c>
      <c r="H2" s="3"/>
      <c r="I2" s="3"/>
      <c r="J2" s="3"/>
      <c r="K2" s="3"/>
      <c r="L2" s="3" t="s">
        <v>154</v>
      </c>
      <c r="M2" s="10">
        <f>Summary!F15</f>
        <v>1886.6666666666667</v>
      </c>
    </row>
    <row r="3" spans="1:14">
      <c r="A3" s="1" t="s">
        <v>3</v>
      </c>
      <c r="B3" s="1" t="s">
        <v>4</v>
      </c>
      <c r="H3" s="12" t="s">
        <v>58</v>
      </c>
      <c r="I3" s="12" t="s">
        <v>80</v>
      </c>
      <c r="J3" s="3" t="s">
        <v>30</v>
      </c>
      <c r="K3" s="3" t="s">
        <v>176</v>
      </c>
      <c r="L3" s="3" t="s">
        <v>153</v>
      </c>
      <c r="M3" s="3" t="s">
        <v>31</v>
      </c>
      <c r="N3" t="s">
        <v>175</v>
      </c>
    </row>
    <row r="4" spans="1:14">
      <c r="A4" s="1" t="s">
        <v>5</v>
      </c>
      <c r="B4" s="1" t="s">
        <v>4</v>
      </c>
      <c r="H4" t="s">
        <v>59</v>
      </c>
      <c r="I4">
        <v>1</v>
      </c>
      <c r="J4">
        <v>0</v>
      </c>
      <c r="K4" s="30">
        <f>J4/60</f>
        <v>0</v>
      </c>
      <c r="L4">
        <f>'2mLh'!C180</f>
        <v>1610</v>
      </c>
      <c r="M4" s="8">
        <f>L4/$M$2</f>
        <v>0.85335689045936391</v>
      </c>
      <c r="N4" s="30">
        <f>I4*J4/60</f>
        <v>0</v>
      </c>
    </row>
    <row r="5" spans="1:14">
      <c r="H5" t="s">
        <v>59</v>
      </c>
      <c r="I5">
        <v>10</v>
      </c>
      <c r="J5">
        <v>120</v>
      </c>
      <c r="K5" s="30">
        <f t="shared" ref="K5:K13" si="0">J5/60</f>
        <v>2</v>
      </c>
      <c r="L5">
        <f>C36</f>
        <v>1770</v>
      </c>
      <c r="M5" s="8">
        <f t="shared" ref="M5:M13" si="1">L5/$M$2</f>
        <v>0.93816254416961131</v>
      </c>
      <c r="N5" s="30">
        <f t="shared" ref="N5:N13" si="2">I5*J5/60</f>
        <v>20</v>
      </c>
    </row>
    <row r="6" spans="1:14">
      <c r="A6" s="1" t="s">
        <v>6</v>
      </c>
      <c r="B6" s="2">
        <v>44258</v>
      </c>
      <c r="H6" s="5" t="s">
        <v>60</v>
      </c>
      <c r="I6" s="5">
        <v>1</v>
      </c>
      <c r="J6" s="45">
        <v>0</v>
      </c>
      <c r="K6" s="48">
        <f t="shared" si="0"/>
        <v>0</v>
      </c>
      <c r="L6" s="5">
        <f>C44</f>
        <v>1770</v>
      </c>
      <c r="M6" s="9">
        <f t="shared" si="1"/>
        <v>0.93816254416961131</v>
      </c>
      <c r="N6" s="30">
        <f t="shared" si="2"/>
        <v>0</v>
      </c>
    </row>
    <row r="7" spans="1:14">
      <c r="A7" s="1" t="s">
        <v>7</v>
      </c>
      <c r="H7" t="s">
        <v>60</v>
      </c>
      <c r="I7">
        <v>1</v>
      </c>
      <c r="J7" s="28">
        <v>60</v>
      </c>
      <c r="K7" s="30">
        <f t="shared" si="0"/>
        <v>1</v>
      </c>
      <c r="L7">
        <f>C52</f>
        <v>551</v>
      </c>
      <c r="M7" s="8">
        <f t="shared" si="1"/>
        <v>0.2920494699646643</v>
      </c>
      <c r="N7" s="30">
        <f t="shared" si="2"/>
        <v>1</v>
      </c>
    </row>
    <row r="8" spans="1:14">
      <c r="A8" s="1" t="s">
        <v>8</v>
      </c>
      <c r="B8" s="1" t="s">
        <v>9</v>
      </c>
      <c r="H8" t="s">
        <v>60</v>
      </c>
      <c r="I8">
        <v>1</v>
      </c>
      <c r="J8" s="28">
        <v>120</v>
      </c>
      <c r="K8" s="30">
        <f t="shared" si="0"/>
        <v>2</v>
      </c>
      <c r="L8">
        <f>C60</f>
        <v>277</v>
      </c>
      <c r="M8" s="8">
        <f t="shared" si="1"/>
        <v>0.14681978798586573</v>
      </c>
      <c r="N8" s="30">
        <f t="shared" si="2"/>
        <v>2</v>
      </c>
    </row>
    <row r="9" spans="1:14">
      <c r="A9" s="1" t="s">
        <v>10</v>
      </c>
      <c r="B9" s="1" t="s">
        <v>167</v>
      </c>
      <c r="H9" t="s">
        <v>60</v>
      </c>
      <c r="I9">
        <v>1</v>
      </c>
      <c r="J9" s="27">
        <v>180</v>
      </c>
      <c r="K9" s="30">
        <f t="shared" si="0"/>
        <v>3</v>
      </c>
      <c r="L9">
        <f>C68</f>
        <v>230</v>
      </c>
      <c r="M9" s="8">
        <f t="shared" si="1"/>
        <v>0.12190812720848056</v>
      </c>
      <c r="N9" s="30">
        <f t="shared" si="2"/>
        <v>3</v>
      </c>
    </row>
    <row r="10" spans="1:14">
      <c r="H10" t="s">
        <v>60</v>
      </c>
      <c r="I10">
        <v>1</v>
      </c>
      <c r="J10" s="27">
        <v>240</v>
      </c>
      <c r="K10" s="30">
        <f t="shared" si="0"/>
        <v>4</v>
      </c>
      <c r="L10">
        <f>C76</f>
        <v>222</v>
      </c>
      <c r="M10" s="8">
        <f t="shared" si="1"/>
        <v>0.11766784452296819</v>
      </c>
      <c r="N10" s="30">
        <f t="shared" si="2"/>
        <v>4</v>
      </c>
    </row>
    <row r="11" spans="1:14">
      <c r="A11" s="1" t="s">
        <v>12</v>
      </c>
      <c r="B11" s="1" t="s">
        <v>13</v>
      </c>
      <c r="C11" s="1" t="s">
        <v>14</v>
      </c>
      <c r="D11" s="1" t="s">
        <v>15</v>
      </c>
      <c r="H11" t="s">
        <v>60</v>
      </c>
      <c r="I11">
        <v>1</v>
      </c>
      <c r="J11" s="27">
        <v>300</v>
      </c>
      <c r="K11" s="30">
        <f t="shared" si="0"/>
        <v>5</v>
      </c>
      <c r="L11">
        <f>C84</f>
        <v>189</v>
      </c>
      <c r="M11" s="8">
        <f t="shared" si="1"/>
        <v>0.10017667844522968</v>
      </c>
      <c r="N11" s="30">
        <f t="shared" si="2"/>
        <v>5</v>
      </c>
    </row>
    <row r="12" spans="1:14">
      <c r="A12" s="1" t="s">
        <v>16</v>
      </c>
      <c r="B12" s="1" t="s">
        <v>16</v>
      </c>
      <c r="C12" s="1">
        <v>1900</v>
      </c>
      <c r="D12" s="1" t="s">
        <v>17</v>
      </c>
      <c r="H12" t="s">
        <v>60</v>
      </c>
      <c r="I12">
        <v>1</v>
      </c>
      <c r="J12" s="28">
        <v>360</v>
      </c>
      <c r="K12" s="30">
        <f t="shared" si="0"/>
        <v>6</v>
      </c>
      <c r="L12">
        <f>C92</f>
        <v>181</v>
      </c>
      <c r="M12" s="8">
        <f t="shared" si="1"/>
        <v>9.5936395759717311E-2</v>
      </c>
      <c r="N12" s="30">
        <f t="shared" si="2"/>
        <v>6</v>
      </c>
    </row>
    <row r="13" spans="1:14">
      <c r="H13" t="s">
        <v>60</v>
      </c>
      <c r="I13">
        <v>1</v>
      </c>
      <c r="J13" s="29">
        <f>76848/60</f>
        <v>1280.8</v>
      </c>
      <c r="K13" s="30">
        <f t="shared" si="0"/>
        <v>21.346666666666668</v>
      </c>
      <c r="L13">
        <f>C100</f>
        <v>138</v>
      </c>
      <c r="M13" s="50">
        <f t="shared" si="1"/>
        <v>7.3144876325088343E-2</v>
      </c>
      <c r="N13" s="30">
        <f t="shared" si="2"/>
        <v>21.346666666666668</v>
      </c>
    </row>
    <row r="14" spans="1:14">
      <c r="A14" s="1" t="s">
        <v>6</v>
      </c>
      <c r="B14" s="2">
        <v>44258</v>
      </c>
    </row>
    <row r="15" spans="1:14">
      <c r="A15" s="1" t="s">
        <v>7</v>
      </c>
    </row>
    <row r="16" spans="1:14">
      <c r="A16" s="1" t="s">
        <v>8</v>
      </c>
      <c r="B16" s="1" t="s">
        <v>9</v>
      </c>
      <c r="H16" s="3" t="s">
        <v>168</v>
      </c>
    </row>
    <row r="17" spans="1:11">
      <c r="A17" s="1" t="s">
        <v>10</v>
      </c>
      <c r="B17" s="1" t="s">
        <v>166</v>
      </c>
      <c r="H17" s="3" t="s">
        <v>153</v>
      </c>
      <c r="I17" t="s">
        <v>169</v>
      </c>
      <c r="J17" t="s">
        <v>38</v>
      </c>
    </row>
    <row r="18" spans="1:11">
      <c r="H18">
        <f>C12</f>
        <v>1900</v>
      </c>
      <c r="I18" s="10">
        <f>AVERAGE(H18:H20)</f>
        <v>1886.6666666666667</v>
      </c>
      <c r="J18" s="10">
        <f>STDEV(H18:H20)</f>
        <v>15.275252316519467</v>
      </c>
      <c r="K18" s="10"/>
    </row>
    <row r="19" spans="1:11">
      <c r="A19" s="1" t="s">
        <v>12</v>
      </c>
      <c r="B19" s="1" t="s">
        <v>13</v>
      </c>
      <c r="C19" s="1" t="s">
        <v>14</v>
      </c>
      <c r="D19" s="1" t="s">
        <v>15</v>
      </c>
      <c r="H19">
        <f>C20</f>
        <v>1890</v>
      </c>
    </row>
    <row r="20" spans="1:11">
      <c r="A20" s="1" t="s">
        <v>16</v>
      </c>
      <c r="B20" s="1" t="s">
        <v>16</v>
      </c>
      <c r="C20" s="1">
        <v>1890</v>
      </c>
      <c r="D20" s="1" t="s">
        <v>17</v>
      </c>
      <c r="H20">
        <f>C28</f>
        <v>1870</v>
      </c>
    </row>
    <row r="22" spans="1:11">
      <c r="A22" s="1" t="s">
        <v>6</v>
      </c>
      <c r="B22" s="2">
        <v>44258</v>
      </c>
    </row>
    <row r="23" spans="1:11">
      <c r="A23" s="1" t="s">
        <v>7</v>
      </c>
    </row>
    <row r="24" spans="1:11">
      <c r="A24" s="1" t="s">
        <v>8</v>
      </c>
      <c r="B24" s="1" t="s">
        <v>9</v>
      </c>
    </row>
    <row r="25" spans="1:11">
      <c r="A25" s="1" t="s">
        <v>10</v>
      </c>
      <c r="B25" s="1" t="s">
        <v>165</v>
      </c>
    </row>
    <row r="27" spans="1:11">
      <c r="A27" s="1" t="s">
        <v>12</v>
      </c>
      <c r="B27" s="1" t="s">
        <v>13</v>
      </c>
      <c r="C27" s="1" t="s">
        <v>14</v>
      </c>
      <c r="D27" s="1" t="s">
        <v>15</v>
      </c>
    </row>
    <row r="28" spans="1:11">
      <c r="A28" s="1" t="s">
        <v>16</v>
      </c>
      <c r="B28" s="1" t="s">
        <v>16</v>
      </c>
      <c r="C28" s="1">
        <v>1870</v>
      </c>
      <c r="D28" s="1" t="s">
        <v>17</v>
      </c>
    </row>
    <row r="30" spans="1:11">
      <c r="A30" s="1" t="s">
        <v>6</v>
      </c>
      <c r="B30" s="2">
        <v>44258</v>
      </c>
    </row>
    <row r="31" spans="1:11">
      <c r="A31" s="1" t="s">
        <v>7</v>
      </c>
    </row>
    <row r="32" spans="1:11">
      <c r="A32" s="1" t="s">
        <v>8</v>
      </c>
      <c r="B32" s="1" t="s">
        <v>9</v>
      </c>
    </row>
    <row r="33" spans="1:4">
      <c r="A33" s="1" t="s">
        <v>10</v>
      </c>
      <c r="B33" s="1" t="s">
        <v>164</v>
      </c>
    </row>
    <row r="35" spans="1:4">
      <c r="A35" s="1" t="s">
        <v>12</v>
      </c>
      <c r="B35" s="1" t="s">
        <v>13</v>
      </c>
      <c r="C35" s="1" t="s">
        <v>14</v>
      </c>
      <c r="D35" s="1" t="s">
        <v>15</v>
      </c>
    </row>
    <row r="36" spans="1:4">
      <c r="A36" s="1" t="s">
        <v>16</v>
      </c>
      <c r="B36" s="1" t="s">
        <v>16</v>
      </c>
      <c r="C36" s="1">
        <v>1770</v>
      </c>
      <c r="D36" s="1" t="s">
        <v>17</v>
      </c>
    </row>
    <row r="38" spans="1:4">
      <c r="A38" s="1" t="s">
        <v>6</v>
      </c>
      <c r="B38" s="2">
        <v>44258</v>
      </c>
    </row>
    <row r="39" spans="1:4">
      <c r="A39" s="1" t="s">
        <v>7</v>
      </c>
    </row>
    <row r="40" spans="1:4">
      <c r="A40" s="1" t="s">
        <v>8</v>
      </c>
      <c r="B40" s="1" t="s">
        <v>9</v>
      </c>
    </row>
    <row r="41" spans="1:4">
      <c r="A41" s="1" t="s">
        <v>10</v>
      </c>
      <c r="B41" s="1" t="s">
        <v>163</v>
      </c>
    </row>
    <row r="43" spans="1:4">
      <c r="A43" s="1" t="s">
        <v>12</v>
      </c>
      <c r="B43" s="1" t="s">
        <v>13</v>
      </c>
      <c r="C43" s="1" t="s">
        <v>14</v>
      </c>
      <c r="D43" s="1" t="s">
        <v>15</v>
      </c>
    </row>
    <row r="44" spans="1:4">
      <c r="A44" s="1" t="s">
        <v>16</v>
      </c>
      <c r="B44" s="1" t="s">
        <v>16</v>
      </c>
      <c r="C44" s="1">
        <v>1770</v>
      </c>
      <c r="D44" s="1" t="s">
        <v>17</v>
      </c>
    </row>
    <row r="46" spans="1:4">
      <c r="A46" s="1" t="s">
        <v>6</v>
      </c>
      <c r="B46" s="2">
        <v>44258</v>
      </c>
    </row>
    <row r="47" spans="1:4">
      <c r="A47" s="1" t="s">
        <v>7</v>
      </c>
    </row>
    <row r="48" spans="1:4">
      <c r="A48" s="1" t="s">
        <v>8</v>
      </c>
      <c r="B48" s="1" t="s">
        <v>9</v>
      </c>
    </row>
    <row r="49" spans="1:4">
      <c r="A49" s="1" t="s">
        <v>10</v>
      </c>
      <c r="B49" s="1" t="s">
        <v>162</v>
      </c>
    </row>
    <row r="51" spans="1:4">
      <c r="A51" s="1" t="s">
        <v>12</v>
      </c>
      <c r="B51" s="1" t="s">
        <v>13</v>
      </c>
      <c r="C51" s="1" t="s">
        <v>14</v>
      </c>
      <c r="D51" s="1" t="s">
        <v>15</v>
      </c>
    </row>
    <row r="52" spans="1:4">
      <c r="A52" s="1" t="s">
        <v>16</v>
      </c>
      <c r="B52" s="1" t="s">
        <v>16</v>
      </c>
      <c r="C52" s="1">
        <v>551</v>
      </c>
      <c r="D52" s="1" t="s">
        <v>17</v>
      </c>
    </row>
    <row r="54" spans="1:4">
      <c r="A54" s="1" t="s">
        <v>6</v>
      </c>
      <c r="B54" s="2">
        <v>44258</v>
      </c>
    </row>
    <row r="55" spans="1:4">
      <c r="A55" s="1" t="s">
        <v>7</v>
      </c>
    </row>
    <row r="56" spans="1:4">
      <c r="A56" s="1" t="s">
        <v>8</v>
      </c>
      <c r="B56" s="1" t="s">
        <v>9</v>
      </c>
    </row>
    <row r="57" spans="1:4">
      <c r="A57" s="1" t="s">
        <v>10</v>
      </c>
      <c r="B57" s="1" t="s">
        <v>161</v>
      </c>
    </row>
    <row r="59" spans="1:4">
      <c r="A59" s="1" t="s">
        <v>12</v>
      </c>
      <c r="B59" s="1" t="s">
        <v>13</v>
      </c>
      <c r="C59" s="1" t="s">
        <v>14</v>
      </c>
      <c r="D59" s="1" t="s">
        <v>15</v>
      </c>
    </row>
    <row r="60" spans="1:4">
      <c r="A60" s="1" t="s">
        <v>16</v>
      </c>
      <c r="B60" s="1" t="s">
        <v>16</v>
      </c>
      <c r="C60" s="1">
        <v>277</v>
      </c>
      <c r="D60" s="1" t="s">
        <v>17</v>
      </c>
    </row>
    <row r="62" spans="1:4">
      <c r="A62" s="1" t="s">
        <v>6</v>
      </c>
      <c r="B62" s="2">
        <v>44258</v>
      </c>
    </row>
    <row r="63" spans="1:4">
      <c r="A63" s="1" t="s">
        <v>7</v>
      </c>
    </row>
    <row r="64" spans="1:4">
      <c r="A64" s="1" t="s">
        <v>8</v>
      </c>
      <c r="B64" s="1" t="s">
        <v>9</v>
      </c>
    </row>
    <row r="65" spans="1:4">
      <c r="A65" s="1" t="s">
        <v>10</v>
      </c>
      <c r="B65" s="1" t="s">
        <v>160</v>
      </c>
    </row>
    <row r="67" spans="1:4">
      <c r="A67" s="1" t="s">
        <v>12</v>
      </c>
      <c r="B67" s="1" t="s">
        <v>13</v>
      </c>
      <c r="C67" s="1" t="s">
        <v>14</v>
      </c>
      <c r="D67" s="1" t="s">
        <v>15</v>
      </c>
    </row>
    <row r="68" spans="1:4">
      <c r="A68" s="1" t="s">
        <v>16</v>
      </c>
      <c r="B68" s="1" t="s">
        <v>16</v>
      </c>
      <c r="C68" s="1">
        <v>230</v>
      </c>
      <c r="D68" s="1" t="s">
        <v>17</v>
      </c>
    </row>
    <row r="70" spans="1:4">
      <c r="A70" s="1" t="s">
        <v>6</v>
      </c>
      <c r="B70" s="2">
        <v>44258</v>
      </c>
    </row>
    <row r="71" spans="1:4">
      <c r="A71" s="1" t="s">
        <v>7</v>
      </c>
    </row>
    <row r="72" spans="1:4">
      <c r="A72" s="1" t="s">
        <v>8</v>
      </c>
      <c r="B72" s="1" t="s">
        <v>9</v>
      </c>
    </row>
    <row r="73" spans="1:4">
      <c r="A73" s="1" t="s">
        <v>10</v>
      </c>
      <c r="B73" s="1" t="s">
        <v>159</v>
      </c>
    </row>
    <row r="75" spans="1:4">
      <c r="A75" s="1" t="s">
        <v>12</v>
      </c>
      <c r="B75" s="1" t="s">
        <v>13</v>
      </c>
      <c r="C75" s="1" t="s">
        <v>14</v>
      </c>
      <c r="D75" s="1" t="s">
        <v>15</v>
      </c>
    </row>
    <row r="76" spans="1:4">
      <c r="A76" s="1" t="s">
        <v>16</v>
      </c>
      <c r="B76" s="1" t="s">
        <v>16</v>
      </c>
      <c r="C76" s="1">
        <v>222</v>
      </c>
      <c r="D76" s="1" t="s">
        <v>17</v>
      </c>
    </row>
    <row r="78" spans="1:4">
      <c r="A78" s="1" t="s">
        <v>6</v>
      </c>
      <c r="B78" s="2">
        <v>44258</v>
      </c>
    </row>
    <row r="79" spans="1:4">
      <c r="A79" s="1" t="s">
        <v>7</v>
      </c>
    </row>
    <row r="80" spans="1:4">
      <c r="A80" s="1" t="s">
        <v>8</v>
      </c>
      <c r="B80" s="1" t="s">
        <v>9</v>
      </c>
    </row>
    <row r="81" spans="1:4">
      <c r="A81" s="1" t="s">
        <v>10</v>
      </c>
      <c r="B81" s="1" t="s">
        <v>158</v>
      </c>
    </row>
    <row r="83" spans="1:4">
      <c r="A83" s="1" t="s">
        <v>12</v>
      </c>
      <c r="B83" s="1" t="s">
        <v>13</v>
      </c>
      <c r="C83" s="1" t="s">
        <v>14</v>
      </c>
      <c r="D83" s="1" t="s">
        <v>15</v>
      </c>
    </row>
    <row r="84" spans="1:4">
      <c r="A84" s="1" t="s">
        <v>16</v>
      </c>
      <c r="B84" s="1" t="s">
        <v>16</v>
      </c>
      <c r="C84" s="1">
        <v>189</v>
      </c>
      <c r="D84" s="1" t="s">
        <v>17</v>
      </c>
    </row>
    <row r="86" spans="1:4">
      <c r="A86" s="1" t="s">
        <v>6</v>
      </c>
      <c r="B86" s="2">
        <v>44258</v>
      </c>
    </row>
    <row r="87" spans="1:4">
      <c r="A87" s="1" t="s">
        <v>7</v>
      </c>
    </row>
    <row r="88" spans="1:4">
      <c r="A88" s="1" t="s">
        <v>8</v>
      </c>
      <c r="B88" s="1" t="s">
        <v>9</v>
      </c>
    </row>
    <row r="89" spans="1:4">
      <c r="A89" s="1" t="s">
        <v>10</v>
      </c>
      <c r="B89" s="1" t="s">
        <v>157</v>
      </c>
    </row>
    <row r="91" spans="1:4">
      <c r="A91" s="1" t="s">
        <v>12</v>
      </c>
      <c r="B91" s="1" t="s">
        <v>13</v>
      </c>
      <c r="C91" s="1" t="s">
        <v>14</v>
      </c>
      <c r="D91" s="1" t="s">
        <v>15</v>
      </c>
    </row>
    <row r="92" spans="1:4">
      <c r="A92" s="1" t="s">
        <v>16</v>
      </c>
      <c r="B92" s="1" t="s">
        <v>16</v>
      </c>
      <c r="C92" s="1">
        <v>181</v>
      </c>
      <c r="D92" s="1" t="s">
        <v>17</v>
      </c>
    </row>
    <row r="94" spans="1:4">
      <c r="A94" s="1" t="s">
        <v>6</v>
      </c>
      <c r="B94" s="2">
        <v>44258</v>
      </c>
    </row>
    <row r="95" spans="1:4">
      <c r="A95" s="1" t="s">
        <v>7</v>
      </c>
    </row>
    <row r="96" spans="1:4">
      <c r="A96" s="1" t="s">
        <v>8</v>
      </c>
      <c r="B96" s="1" t="s">
        <v>9</v>
      </c>
    </row>
    <row r="97" spans="1:4">
      <c r="A97" s="1" t="s">
        <v>10</v>
      </c>
      <c r="B97" s="1" t="s">
        <v>156</v>
      </c>
    </row>
    <row r="99" spans="1:4">
      <c r="A99" s="1" t="s">
        <v>12</v>
      </c>
      <c r="B99" s="1" t="s">
        <v>13</v>
      </c>
      <c r="C99" s="1" t="s">
        <v>14</v>
      </c>
      <c r="D99" s="1" t="s">
        <v>15</v>
      </c>
    </row>
    <row r="100" spans="1:4">
      <c r="A100" s="1" t="s">
        <v>16</v>
      </c>
      <c r="B100" s="1" t="s">
        <v>16</v>
      </c>
      <c r="C100" s="1">
        <v>138</v>
      </c>
      <c r="D100" s="1" t="s">
        <v>17</v>
      </c>
    </row>
  </sheetData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8"/>
  <sheetViews>
    <sheetView tabSelected="1" workbookViewId="0">
      <selection activeCell="H17" sqref="H17"/>
    </sheetView>
  </sheetViews>
  <sheetFormatPr baseColWidth="10" defaultColWidth="11.5" defaultRowHeight="15"/>
  <sheetData>
    <row r="1" spans="1:10">
      <c r="A1" s="47" t="s">
        <v>116</v>
      </c>
    </row>
    <row r="2" spans="1:10">
      <c r="A2" s="56" t="s">
        <v>80</v>
      </c>
      <c r="B2" s="56" t="s">
        <v>31</v>
      </c>
      <c r="C2" s="56" t="s">
        <v>115</v>
      </c>
      <c r="D2" s="56" t="s">
        <v>122</v>
      </c>
      <c r="E2" s="57" t="s">
        <v>38</v>
      </c>
      <c r="F2" s="56" t="s">
        <v>31</v>
      </c>
      <c r="G2" s="56" t="s">
        <v>115</v>
      </c>
      <c r="H2" s="56" t="s">
        <v>122</v>
      </c>
      <c r="I2" s="57" t="s">
        <v>38</v>
      </c>
      <c r="J2" s="56" t="s">
        <v>115</v>
      </c>
    </row>
    <row r="3" spans="1:10">
      <c r="A3">
        <v>10</v>
      </c>
      <c r="B3" s="8">
        <f>'10 mlh'!K10</f>
        <v>0.24928909952606634</v>
      </c>
      <c r="D3" s="8">
        <v>4.1689214294763435</v>
      </c>
      <c r="E3" s="8">
        <v>3.0399976613196295E-2</v>
      </c>
      <c r="F3" s="22">
        <f>'10 mLh 2'!K15</f>
        <v>0.31563981042654027</v>
      </c>
      <c r="G3">
        <f>'10 mLh 2'!I15</f>
        <v>120</v>
      </c>
      <c r="H3" s="23">
        <v>4.2578885939393958</v>
      </c>
      <c r="I3" s="24">
        <v>3.4884092464700076E-2</v>
      </c>
      <c r="J3" s="10">
        <f>94.8166666666667/60</f>
        <v>1.5802777777777783</v>
      </c>
    </row>
    <row r="4" spans="1:10">
      <c r="A4">
        <v>8</v>
      </c>
      <c r="B4" s="8">
        <f>'8mLh'!K4</f>
        <v>0.27440758293838863</v>
      </c>
      <c r="D4" s="8">
        <v>3.4888780697928063</v>
      </c>
      <c r="E4" s="8">
        <v>3.2930743925791282E-2</v>
      </c>
      <c r="F4" s="22">
        <f>'8 mLh 2'!M7</f>
        <v>0.30053003533568906</v>
      </c>
      <c r="G4">
        <f>'8 mLh 2'!K7</f>
        <v>90</v>
      </c>
      <c r="H4" s="8">
        <v>3.4223509408926489</v>
      </c>
      <c r="I4" s="22">
        <v>2.3895457457527993E-2</v>
      </c>
      <c r="J4" s="10">
        <f>62.7666666666667/60</f>
        <v>1.0461111111111117</v>
      </c>
    </row>
    <row r="5" spans="1:10">
      <c r="A5">
        <v>6</v>
      </c>
      <c r="B5" t="s">
        <v>81</v>
      </c>
      <c r="D5" t="s">
        <v>81</v>
      </c>
      <c r="E5" t="s">
        <v>81</v>
      </c>
      <c r="F5" s="22">
        <f>'6 mLh'!M11</f>
        <v>0.28303886925795052</v>
      </c>
      <c r="G5">
        <f>'6 mLh'!K11</f>
        <v>210</v>
      </c>
      <c r="H5" s="8">
        <v>2.5560990600839419</v>
      </c>
      <c r="I5" s="22">
        <v>2.1218388801703309E-2</v>
      </c>
      <c r="J5" s="10">
        <f>66.3166666666667/60</f>
        <v>1.1052777777777785</v>
      </c>
    </row>
    <row r="6" spans="1:10">
      <c r="A6">
        <v>4</v>
      </c>
      <c r="B6" t="s">
        <v>81</v>
      </c>
      <c r="D6" t="s">
        <v>81</v>
      </c>
      <c r="E6" t="s">
        <v>81</v>
      </c>
      <c r="F6" s="22">
        <f>'4mLh'!L9</f>
        <v>0.23162544169611307</v>
      </c>
      <c r="G6">
        <f>'4mLh'!J9</f>
        <v>120</v>
      </c>
      <c r="H6" s="8">
        <v>1.7188920372000882</v>
      </c>
      <c r="I6" s="22">
        <v>1.3820373949844139E-2</v>
      </c>
      <c r="J6" s="10">
        <f>91.55/60</f>
        <v>1.5258333333333334</v>
      </c>
    </row>
    <row r="7" spans="1:10">
      <c r="A7">
        <v>2</v>
      </c>
      <c r="B7" t="s">
        <v>81</v>
      </c>
      <c r="D7" t="s">
        <v>81</v>
      </c>
      <c r="E7" t="s">
        <v>81</v>
      </c>
      <c r="F7" s="22">
        <f>'2mLh'!L17</f>
        <v>0.11554770318021201</v>
      </c>
      <c r="G7">
        <f>'2mLh'!J17</f>
        <v>420</v>
      </c>
      <c r="H7" s="8">
        <v>0.86189694462227628</v>
      </c>
      <c r="I7" s="22">
        <v>8.7743863841422999E-3</v>
      </c>
      <c r="J7" s="10">
        <v>6.7677777777777779</v>
      </c>
    </row>
    <row r="8" spans="1:10">
      <c r="A8">
        <v>1</v>
      </c>
      <c r="B8" t="s">
        <v>81</v>
      </c>
      <c r="D8" t="s">
        <v>81</v>
      </c>
      <c r="E8" t="s">
        <v>81</v>
      </c>
      <c r="F8" s="22">
        <f>'1 mLh'!M13</f>
        <v>7.3144876325088343E-2</v>
      </c>
      <c r="G8" s="30">
        <f>'1 mLh'!J13</f>
        <v>1280.8</v>
      </c>
      <c r="H8" s="8">
        <v>0.43244839285375702</v>
      </c>
      <c r="I8" s="22">
        <v>5.6189036411594352E-3</v>
      </c>
      <c r="J8" s="10">
        <v>49.833333333333336</v>
      </c>
    </row>
    <row r="12" spans="1:10">
      <c r="A12" s="53" t="s">
        <v>170</v>
      </c>
      <c r="B12" s="54"/>
      <c r="C12" s="54"/>
      <c r="D12" s="54"/>
      <c r="E12" s="54"/>
      <c r="F12" s="54"/>
      <c r="G12" s="55"/>
      <c r="H12" s="43"/>
    </row>
    <row r="13" spans="1:10">
      <c r="A13" s="41">
        <v>44251</v>
      </c>
      <c r="B13" s="42" t="s">
        <v>172</v>
      </c>
      <c r="C13" s="42"/>
      <c r="D13" s="31"/>
      <c r="E13" s="41">
        <v>44258</v>
      </c>
      <c r="F13" s="42" t="s">
        <v>171</v>
      </c>
      <c r="G13" s="31"/>
    </row>
    <row r="14" spans="1:10">
      <c r="A14" s="32" t="s">
        <v>173</v>
      </c>
      <c r="B14" s="14" t="s">
        <v>153</v>
      </c>
      <c r="C14" s="14" t="s">
        <v>169</v>
      </c>
      <c r="D14" s="39" t="s">
        <v>38</v>
      </c>
      <c r="E14" s="40" t="s">
        <v>153</v>
      </c>
      <c r="F14" s="14" t="s">
        <v>169</v>
      </c>
      <c r="G14" s="39" t="s">
        <v>38</v>
      </c>
    </row>
    <row r="15" spans="1:10">
      <c r="A15" s="32" t="s">
        <v>118</v>
      </c>
      <c r="B15" s="17">
        <f>'8 mLh 2'!C132</f>
        <v>1730</v>
      </c>
      <c r="C15" s="17">
        <f>AVERAGE(B15:B18)</f>
        <v>1665</v>
      </c>
      <c r="D15" s="33">
        <f>STDEV(B15:B18)</f>
        <v>106.61457061146317</v>
      </c>
      <c r="E15" s="32">
        <f>'1 mLh'!C12</f>
        <v>1900</v>
      </c>
      <c r="F15" s="44">
        <f>AVERAGE(E15:E17)</f>
        <v>1886.6666666666667</v>
      </c>
      <c r="G15" s="38">
        <f>STDEV(E15:E17)</f>
        <v>15.275252316519467</v>
      </c>
    </row>
    <row r="16" spans="1:10">
      <c r="A16" s="32" t="s">
        <v>118</v>
      </c>
      <c r="B16" s="17">
        <f>'8 mLh 2'!C140</f>
        <v>1740</v>
      </c>
      <c r="C16" s="17"/>
      <c r="D16" s="34"/>
      <c r="E16" s="32">
        <f>'1 mLh'!H19</f>
        <v>1890</v>
      </c>
      <c r="F16" s="17"/>
      <c r="G16" s="39" t="s">
        <v>174</v>
      </c>
    </row>
    <row r="17" spans="1:7">
      <c r="A17" s="32" t="s">
        <v>119</v>
      </c>
      <c r="B17" s="17">
        <f>'8 mLh 2'!C148</f>
        <v>1680</v>
      </c>
      <c r="C17" s="17"/>
      <c r="D17" s="34"/>
      <c r="E17" s="32">
        <f>'1 mLh'!H20</f>
        <v>1870</v>
      </c>
      <c r="F17" s="17"/>
      <c r="G17" s="46">
        <f>G15/F15</f>
        <v>8.0964234893212712E-3</v>
      </c>
    </row>
    <row r="18" spans="1:7">
      <c r="A18" s="35" t="s">
        <v>120</v>
      </c>
      <c r="B18" s="36">
        <f>'8 mLh 2'!C156</f>
        <v>1510</v>
      </c>
      <c r="C18" s="36"/>
      <c r="D18" s="37"/>
      <c r="E18" s="35"/>
      <c r="F18" s="36"/>
      <c r="G18" s="37"/>
    </row>
  </sheetData>
  <mergeCells count="1">
    <mergeCell ref="A12:G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10 mlh</vt:lpstr>
      <vt:lpstr>8mLh</vt:lpstr>
      <vt:lpstr>10 mLh 2</vt:lpstr>
      <vt:lpstr>8 mLh 2</vt:lpstr>
      <vt:lpstr>6 mLh</vt:lpstr>
      <vt:lpstr>4mLh</vt:lpstr>
      <vt:lpstr>2mLh</vt:lpstr>
      <vt:lpstr>1 mLh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Heredia, Shuyana</dc:creator>
  <cp:lastModifiedBy>Shu HD</cp:lastModifiedBy>
  <dcterms:created xsi:type="dcterms:W3CDTF">2021-02-17T12:17:58Z</dcterms:created>
  <dcterms:modified xsi:type="dcterms:W3CDTF">2022-01-25T14:13:54Z</dcterms:modified>
</cp:coreProperties>
</file>